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DHAB\1. Service Habitat\1. Parc public neuf\3.Délegation Etat suivi\3.conv deleg 2019-2023\Délégation 2022\DOCUMENTS POUR SITE 2022\Fichier docs SITE 22\Fiches calcul loyers - 5\"/>
    </mc:Choice>
  </mc:AlternateContent>
  <bookViews>
    <workbookView xWindow="0" yWindow="0" windowWidth="16380" windowHeight="8190" tabRatio="348" firstSheet="1" activeTab="4"/>
  </bookViews>
  <sheets>
    <sheet name="PLUS PLAI MIXTE CN" sheetId="1" r:id="rId1"/>
    <sheet name="Surfaces PLUS" sheetId="4" r:id="rId2"/>
    <sheet name="Surfaces PLAI" sheetId="5" r:id="rId3"/>
    <sheet name="surfaces" sheetId="2" r:id="rId4"/>
    <sheet name="plan de financement" sheetId="3" r:id="rId5"/>
    <sheet name="CALCUL CONTINGENT" sheetId="6" r:id="rId6"/>
  </sheets>
  <definedNames>
    <definedName name="su" localSheetId="4">'plan de financement'!#REF!</definedName>
    <definedName name="su">surfaces!$F$32</definedName>
    <definedName name="_xlnm.Print_Area" localSheetId="0">'PLUS PLAI MIXTE CN'!$A$1:$D$110</definedName>
  </definedNames>
  <calcPr calcId="152511" fullPrecision="0"/>
</workbook>
</file>

<file path=xl/calcChain.xml><?xml version="1.0" encoding="utf-8"?>
<calcChain xmlns="http://schemas.openxmlformats.org/spreadsheetml/2006/main">
  <c r="C19" i="2" l="1"/>
  <c r="C9" i="2"/>
  <c r="I20" i="6"/>
  <c r="I19" i="6"/>
  <c r="E16" i="6"/>
  <c r="E15" i="6"/>
  <c r="D2" i="1" l="1"/>
  <c r="L36" i="2" l="1"/>
  <c r="M36" i="2" s="1"/>
  <c r="L37" i="2"/>
  <c r="M37" i="2" s="1"/>
  <c r="L38" i="2"/>
  <c r="M38" i="2" s="1"/>
  <c r="E36" i="3" l="1"/>
  <c r="B34" i="3"/>
  <c r="B33" i="3"/>
  <c r="E22" i="2" l="1"/>
  <c r="D22" i="2"/>
  <c r="C22" i="2"/>
  <c r="E21" i="2"/>
  <c r="D21" i="2"/>
  <c r="C21" i="2"/>
  <c r="E20" i="2"/>
  <c r="D20" i="2"/>
  <c r="C20" i="2"/>
  <c r="E19" i="2"/>
  <c r="D19" i="2"/>
  <c r="E18" i="2"/>
  <c r="D18" i="2"/>
  <c r="C18" i="2"/>
  <c r="E17" i="2"/>
  <c r="D17" i="2"/>
  <c r="C17" i="2"/>
  <c r="E10" i="2"/>
  <c r="D10" i="2"/>
  <c r="C10" i="2"/>
  <c r="E9" i="2"/>
  <c r="K36" i="4"/>
  <c r="D9" i="2"/>
  <c r="E8" i="2"/>
  <c r="D8" i="2"/>
  <c r="C8" i="2"/>
  <c r="E7" i="2"/>
  <c r="D7" i="2"/>
  <c r="C7" i="2"/>
  <c r="E6" i="2"/>
  <c r="D6" i="2"/>
  <c r="C6" i="2"/>
  <c r="E5" i="2"/>
  <c r="D18" i="4"/>
  <c r="D5" i="2"/>
  <c r="C5" i="2"/>
  <c r="C32" i="3" l="1"/>
  <c r="D23" i="3"/>
  <c r="B23" i="3"/>
  <c r="F22" i="3"/>
  <c r="F21" i="3"/>
  <c r="F23" i="3" s="1"/>
  <c r="D18" i="3"/>
  <c r="B18" i="3"/>
  <c r="F17" i="3"/>
  <c r="F16" i="3"/>
  <c r="F15" i="3"/>
  <c r="F14" i="3"/>
  <c r="D11" i="3"/>
  <c r="B11" i="3"/>
  <c r="F10" i="3"/>
  <c r="F9" i="3"/>
  <c r="F8" i="3"/>
  <c r="F7" i="3"/>
  <c r="F34" i="3" l="1"/>
  <c r="D26" i="3"/>
  <c r="F18" i="3"/>
  <c r="F26" i="3" s="1"/>
  <c r="F11" i="3"/>
  <c r="B26" i="3"/>
  <c r="E26" i="3" l="1"/>
  <c r="L35" i="2"/>
  <c r="M35" i="2" s="1"/>
  <c r="G34" i="2"/>
  <c r="F34" i="2"/>
  <c r="G33" i="2"/>
  <c r="F33" i="2"/>
  <c r="F35" i="2" s="1"/>
  <c r="G32" i="2"/>
  <c r="F32" i="2"/>
  <c r="J23" i="2"/>
  <c r="M23" i="2" s="1"/>
  <c r="M22" i="2"/>
  <c r="F22" i="2"/>
  <c r="M21" i="2"/>
  <c r="L21" i="2"/>
  <c r="K21" i="2"/>
  <c r="F21" i="2"/>
  <c r="M20" i="2"/>
  <c r="L20" i="2"/>
  <c r="L23" i="2" s="1"/>
  <c r="K20" i="2"/>
  <c r="K23" i="2" s="1"/>
  <c r="F20" i="2"/>
  <c r="M19" i="2"/>
  <c r="F19" i="2"/>
  <c r="M18" i="2"/>
  <c r="F18" i="2"/>
  <c r="M17" i="2"/>
  <c r="F17" i="2"/>
  <c r="M11" i="2"/>
  <c r="J11" i="2"/>
  <c r="J12" i="2" s="1"/>
  <c r="M10" i="2"/>
  <c r="F10" i="2"/>
  <c r="M9" i="2"/>
  <c r="L9" i="2"/>
  <c r="K9" i="2"/>
  <c r="F9" i="2"/>
  <c r="M8" i="2"/>
  <c r="L8" i="2"/>
  <c r="L11" i="2" s="1"/>
  <c r="K8" i="2"/>
  <c r="K11" i="2" s="1"/>
  <c r="F8" i="2"/>
  <c r="M7" i="2"/>
  <c r="F7" i="2"/>
  <c r="M6" i="2"/>
  <c r="F6" i="2"/>
  <c r="M5" i="2"/>
  <c r="E11" i="2"/>
  <c r="D11" i="2"/>
  <c r="F5" i="2"/>
  <c r="G35" i="2" l="1"/>
  <c r="D23" i="2"/>
  <c r="D27" i="2" s="1"/>
  <c r="E23" i="2"/>
  <c r="E27" i="2" s="1"/>
  <c r="L34" i="2"/>
  <c r="M34" i="2" s="1"/>
  <c r="F27" i="2"/>
  <c r="F23" i="2"/>
  <c r="G36" i="2"/>
  <c r="F11" i="2"/>
  <c r="C23" i="2"/>
  <c r="C11" i="2"/>
  <c r="C12" i="2" s="1"/>
  <c r="J24" i="2"/>
  <c r="C24" i="2" l="1"/>
  <c r="B26" i="6"/>
  <c r="C27" i="2"/>
  <c r="I28" i="6" l="1"/>
  <c r="E28" i="6"/>
  <c r="F26" i="6"/>
  <c r="F28" i="6" s="1"/>
  <c r="D26" i="6"/>
  <c r="D28" i="6" s="1"/>
  <c r="H26" i="6"/>
  <c r="H28" i="6" s="1"/>
  <c r="G26" i="6"/>
  <c r="G28" i="6" s="1"/>
  <c r="C26" i="6"/>
  <c r="L54" i="5"/>
  <c r="K54" i="5"/>
  <c r="J54" i="5"/>
  <c r="I54" i="5"/>
  <c r="E54" i="5"/>
  <c r="D54" i="5"/>
  <c r="C54" i="5"/>
  <c r="B54" i="5"/>
  <c r="M53" i="5"/>
  <c r="F53" i="5"/>
  <c r="M52" i="5"/>
  <c r="F52" i="5"/>
  <c r="M51" i="5"/>
  <c r="F51" i="5"/>
  <c r="M50" i="5"/>
  <c r="F50" i="5"/>
  <c r="M49" i="5"/>
  <c r="F49" i="5"/>
  <c r="M48" i="5"/>
  <c r="F48" i="5"/>
  <c r="M47" i="5"/>
  <c r="F47" i="5"/>
  <c r="M46" i="5"/>
  <c r="F46" i="5"/>
  <c r="M45" i="5"/>
  <c r="F45" i="5"/>
  <c r="M44" i="5"/>
  <c r="F44" i="5"/>
  <c r="M43" i="5"/>
  <c r="F43" i="5"/>
  <c r="M42" i="5"/>
  <c r="F42" i="5"/>
  <c r="M41" i="5"/>
  <c r="F41" i="5"/>
  <c r="F54" i="5" s="1"/>
  <c r="L36" i="5"/>
  <c r="K36" i="5"/>
  <c r="J36" i="5"/>
  <c r="I36" i="5"/>
  <c r="E36" i="5"/>
  <c r="D36" i="5"/>
  <c r="C36" i="5"/>
  <c r="B36" i="5"/>
  <c r="M35" i="5"/>
  <c r="F35" i="5"/>
  <c r="M34" i="5"/>
  <c r="F34" i="5"/>
  <c r="M33" i="5"/>
  <c r="F33" i="5"/>
  <c r="M32" i="5"/>
  <c r="F32" i="5"/>
  <c r="M31" i="5"/>
  <c r="F31" i="5"/>
  <c r="M30" i="5"/>
  <c r="F30" i="5"/>
  <c r="M29" i="5"/>
  <c r="F29" i="5"/>
  <c r="M28" i="5"/>
  <c r="F28" i="5"/>
  <c r="M27" i="5"/>
  <c r="F27" i="5"/>
  <c r="M26" i="5"/>
  <c r="F26" i="5"/>
  <c r="M25" i="5"/>
  <c r="F25" i="5"/>
  <c r="M24" i="5"/>
  <c r="F24" i="5"/>
  <c r="M23" i="5"/>
  <c r="F23" i="5"/>
  <c r="L18" i="5"/>
  <c r="K18" i="5"/>
  <c r="J18" i="5"/>
  <c r="I18" i="5"/>
  <c r="E18" i="5"/>
  <c r="D18" i="5"/>
  <c r="C18" i="5"/>
  <c r="B18" i="5"/>
  <c r="M17" i="5"/>
  <c r="F17" i="5"/>
  <c r="M16" i="5"/>
  <c r="F16" i="5"/>
  <c r="M15" i="5"/>
  <c r="F15" i="5"/>
  <c r="M14" i="5"/>
  <c r="F14" i="5"/>
  <c r="M13" i="5"/>
  <c r="F13" i="5"/>
  <c r="M12" i="5"/>
  <c r="F12" i="5"/>
  <c r="M11" i="5"/>
  <c r="F11" i="5"/>
  <c r="M10" i="5"/>
  <c r="F10" i="5"/>
  <c r="M9" i="5"/>
  <c r="F9" i="5"/>
  <c r="M8" i="5"/>
  <c r="F8" i="5"/>
  <c r="M7" i="5"/>
  <c r="F7" i="5"/>
  <c r="M6" i="5"/>
  <c r="F6" i="5"/>
  <c r="M5" i="5"/>
  <c r="F5" i="5"/>
  <c r="M53" i="4"/>
  <c r="M52" i="4"/>
  <c r="M51" i="4"/>
  <c r="M50" i="4"/>
  <c r="M49" i="4"/>
  <c r="M48" i="4"/>
  <c r="M47" i="4"/>
  <c r="M46" i="4"/>
  <c r="M45" i="4"/>
  <c r="M44" i="4"/>
  <c r="M43" i="4"/>
  <c r="M42" i="4"/>
  <c r="M41" i="4"/>
  <c r="F53" i="4"/>
  <c r="F52" i="4"/>
  <c r="F51" i="4"/>
  <c r="F50" i="4"/>
  <c r="F49" i="4"/>
  <c r="F48" i="4"/>
  <c r="F47" i="4"/>
  <c r="F46" i="4"/>
  <c r="F45" i="4"/>
  <c r="F44" i="4"/>
  <c r="F43" i="4"/>
  <c r="F42" i="4"/>
  <c r="F54" i="4" s="1"/>
  <c r="F41" i="4"/>
  <c r="L54" i="4"/>
  <c r="K54" i="4"/>
  <c r="J54" i="4"/>
  <c r="I54" i="4"/>
  <c r="B54" i="4"/>
  <c r="I36" i="4"/>
  <c r="B36" i="4"/>
  <c r="I18" i="4"/>
  <c r="B18" i="4"/>
  <c r="L36" i="4"/>
  <c r="J36" i="4"/>
  <c r="M35" i="4"/>
  <c r="M34" i="4"/>
  <c r="M33" i="4"/>
  <c r="M32" i="4"/>
  <c r="M31" i="4"/>
  <c r="M30" i="4"/>
  <c r="M29" i="4"/>
  <c r="M28" i="4"/>
  <c r="M27" i="4"/>
  <c r="M26" i="4"/>
  <c r="M25" i="4"/>
  <c r="M24" i="4"/>
  <c r="M23" i="4"/>
  <c r="M36" i="4" s="1"/>
  <c r="M6" i="4"/>
  <c r="M7" i="4"/>
  <c r="M8" i="4"/>
  <c r="M9" i="4"/>
  <c r="M10" i="4"/>
  <c r="M11" i="4"/>
  <c r="M12" i="4"/>
  <c r="M13" i="4"/>
  <c r="M14" i="4"/>
  <c r="M15" i="4"/>
  <c r="M16" i="4"/>
  <c r="M17" i="4"/>
  <c r="M5" i="4"/>
  <c r="F24" i="4"/>
  <c r="F25" i="4"/>
  <c r="F26" i="4"/>
  <c r="F27" i="4"/>
  <c r="F36" i="4" s="1"/>
  <c r="F28" i="4"/>
  <c r="F29" i="4"/>
  <c r="F30" i="4"/>
  <c r="F31" i="4"/>
  <c r="F32" i="4"/>
  <c r="F33" i="4"/>
  <c r="F34" i="4"/>
  <c r="F35" i="4"/>
  <c r="F23" i="4"/>
  <c r="F6" i="4"/>
  <c r="F7" i="4"/>
  <c r="F8" i="4"/>
  <c r="F9" i="4"/>
  <c r="F10" i="4"/>
  <c r="F11" i="4"/>
  <c r="F12" i="4"/>
  <c r="F13" i="4"/>
  <c r="F14" i="4"/>
  <c r="F15" i="4"/>
  <c r="F16" i="4"/>
  <c r="F17" i="4"/>
  <c r="F5" i="4"/>
  <c r="M18" i="4"/>
  <c r="L18" i="4"/>
  <c r="K18" i="4"/>
  <c r="J18" i="4"/>
  <c r="E54" i="4"/>
  <c r="D54" i="4"/>
  <c r="C54" i="4"/>
  <c r="E36" i="4"/>
  <c r="D36" i="4"/>
  <c r="C36" i="4"/>
  <c r="E18" i="4"/>
  <c r="C18" i="4"/>
  <c r="C28" i="6" l="1"/>
  <c r="K26" i="6"/>
  <c r="B28" i="6"/>
  <c r="M54" i="5"/>
  <c r="M36" i="5"/>
  <c r="M18" i="5"/>
  <c r="F36" i="5"/>
  <c r="F18" i="5"/>
  <c r="M54" i="4"/>
  <c r="F18" i="4"/>
  <c r="B58" i="1" l="1"/>
  <c r="B60" i="1" s="1"/>
  <c r="B16" i="1" l="1"/>
  <c r="B15" i="1"/>
  <c r="D99" i="1"/>
  <c r="B34" i="1"/>
  <c r="B35" i="1"/>
  <c r="B30" i="1"/>
  <c r="B31" i="1"/>
  <c r="B18" i="1"/>
  <c r="B19" i="1"/>
  <c r="D73" i="1"/>
  <c r="B39" i="1" l="1"/>
  <c r="B96" i="1"/>
  <c r="D95" i="1"/>
  <c r="B68" i="1"/>
  <c r="B83" i="1" s="1"/>
  <c r="B36" i="1"/>
  <c r="B67" i="1" s="1"/>
  <c r="B82" i="1" s="1"/>
  <c r="B32" i="1"/>
  <c r="B38" i="1"/>
  <c r="B65" i="1"/>
  <c r="B79" i="1" s="1"/>
  <c r="B17" i="1"/>
  <c r="B93" i="1"/>
  <c r="D92" i="1"/>
  <c r="D104" i="1" l="1"/>
  <c r="D108" i="1"/>
  <c r="B99" i="1"/>
  <c r="B40" i="1"/>
  <c r="B70" i="1" s="1"/>
  <c r="B64" i="1"/>
  <c r="B78" i="1" s="1"/>
  <c r="B71" i="1"/>
  <c r="B98" i="1"/>
  <c r="D107" i="1" l="1"/>
  <c r="D109" i="1" s="1"/>
  <c r="D103" i="1"/>
  <c r="D105" i="1" s="1"/>
  <c r="B87" i="1"/>
  <c r="B85" i="1"/>
  <c r="B88" i="1"/>
  <c r="B86" i="1"/>
</calcChain>
</file>

<file path=xl/sharedStrings.xml><?xml version="1.0" encoding="utf-8"?>
<sst xmlns="http://schemas.openxmlformats.org/spreadsheetml/2006/main" count="353" uniqueCount="205">
  <si>
    <t xml:space="preserve">     Date  :</t>
  </si>
  <si>
    <t>Subvention</t>
  </si>
  <si>
    <t>Loyer</t>
  </si>
  <si>
    <t>Opération</t>
  </si>
  <si>
    <t>Commune</t>
  </si>
  <si>
    <t>Zone + zone De Robien</t>
  </si>
  <si>
    <t>2A1</t>
  </si>
  <si>
    <t>Bassin d'habitat</t>
  </si>
  <si>
    <t xml:space="preserve">ANNEMASSE AGGLO </t>
  </si>
  <si>
    <t>Organisme</t>
  </si>
  <si>
    <t>Nombre de log.PLUS</t>
  </si>
  <si>
    <t>Nombre de log.PLAI</t>
  </si>
  <si>
    <t>Nombre de logements TOTAL</t>
  </si>
  <si>
    <t>Nombre de garages en sous sol</t>
  </si>
  <si>
    <t>Nombre de garages en superstructure</t>
  </si>
  <si>
    <t>Nature ( neuf=9 ou acq. am.=1)</t>
  </si>
  <si>
    <t>MIXTE</t>
  </si>
  <si>
    <t>Type (collectif =1 ;indiv.=0)</t>
  </si>
  <si>
    <t xml:space="preserve">Date dépôt dossier (pré dossier) </t>
  </si>
  <si>
    <t>Vérifier que le total des garages est inférieur ou égal au total des logements</t>
  </si>
  <si>
    <t>Surface habitable PLUS</t>
  </si>
  <si>
    <t>Surfaces annexes PLUS</t>
  </si>
  <si>
    <t xml:space="preserve">          SU PLUS</t>
  </si>
  <si>
    <t>Surface habitable PLAI</t>
  </si>
  <si>
    <t>Surfaces annexes PLAI</t>
  </si>
  <si>
    <t xml:space="preserve">         SU PLAI</t>
  </si>
  <si>
    <t>Surface habitable totale</t>
  </si>
  <si>
    <t>Surfaces annexes totales</t>
  </si>
  <si>
    <t xml:space="preserve">         SU TOTALE</t>
  </si>
  <si>
    <t>Surface locaux collectifs résidentiels  Slcr</t>
  </si>
  <si>
    <t xml:space="preserve">Plafond base loyer PLUS (CS*LMZONE) </t>
  </si>
  <si>
    <t xml:space="preserve">Plafond base loyer PLUS hab (CShab*LMZONE) </t>
  </si>
  <si>
    <t xml:space="preserve">Plafond base loyer PLAI (CS*LMZONE) </t>
  </si>
  <si>
    <t xml:space="preserve">Plafond base loyer PLAI hab (CShab*LMZONE) </t>
  </si>
  <si>
    <t>Valeur de base VB</t>
  </si>
  <si>
    <t>Cout forfaitaire garages CFG sous sol</t>
  </si>
  <si>
    <t>Cout forfaitaire garages CFG superstructure</t>
  </si>
  <si>
    <t>TOTAL PLUS</t>
  </si>
  <si>
    <t>TOTAL PLAI</t>
  </si>
  <si>
    <t>Prorata PLAI/PLAI+PLUS en %</t>
  </si>
  <si>
    <t>TOTAL SUB</t>
  </si>
  <si>
    <t>Loyer maxi /m2 Shab PLUS  [Cshab*LMZONE*(1,18 ou 1,25)*Shab]/SU</t>
  </si>
  <si>
    <t>Loyer maxi /m2 Shab PLAI  [Cshab*LMZONE*(1,18 ou 1,25)*Shab]/SU)</t>
  </si>
  <si>
    <t>FINANCEMENT  PLUS</t>
  </si>
  <si>
    <t>Logements collectifs</t>
  </si>
  <si>
    <t>Logement individuels</t>
  </si>
  <si>
    <t>Type</t>
  </si>
  <si>
    <t>Nb de log.</t>
  </si>
  <si>
    <t>S habitable</t>
  </si>
  <si>
    <t>S annexes</t>
  </si>
  <si>
    <t>S utiles</t>
  </si>
  <si>
    <t>T1</t>
  </si>
  <si>
    <t>T2</t>
  </si>
  <si>
    <t>T3</t>
  </si>
  <si>
    <t>T4</t>
  </si>
  <si>
    <t>T5</t>
  </si>
  <si>
    <t>T6</t>
  </si>
  <si>
    <t>Total</t>
  </si>
  <si>
    <t>Coefficient de structure 1 :</t>
  </si>
  <si>
    <t>Coefficient de structure 2 :</t>
  </si>
  <si>
    <t>FINANCEMENT  PLAi</t>
  </si>
  <si>
    <t>Coefficient de structure 3 :</t>
  </si>
  <si>
    <t>Coefficient de structure 4 :</t>
  </si>
  <si>
    <t>NB de log.</t>
  </si>
  <si>
    <t>SH</t>
  </si>
  <si>
    <t>SA</t>
  </si>
  <si>
    <t>SU</t>
  </si>
  <si>
    <t xml:space="preserve"> LOYERS ANNEXES</t>
  </si>
  <si>
    <t>PLUS</t>
  </si>
  <si>
    <t>PLAI</t>
  </si>
  <si>
    <t>NB</t>
  </si>
  <si>
    <t>PRIX</t>
  </si>
  <si>
    <t>PARKINGS</t>
  </si>
  <si>
    <t>Caractéristique de l'opération</t>
  </si>
  <si>
    <r>
      <t>Coefficient de structure CSU</t>
    </r>
    <r>
      <rPr>
        <b/>
        <sz val="12"/>
        <rFont val="Verdana"/>
        <family val="2"/>
      </rPr>
      <t xml:space="preserve"> PLUS</t>
    </r>
  </si>
  <si>
    <r>
      <t xml:space="preserve">Coefficient de structure CS  Hab </t>
    </r>
    <r>
      <rPr>
        <b/>
        <sz val="12"/>
        <rFont val="Verdana"/>
        <family val="2"/>
      </rPr>
      <t>PLUS</t>
    </r>
  </si>
  <si>
    <r>
      <t xml:space="preserve">Coefficient de structure CSU </t>
    </r>
    <r>
      <rPr>
        <b/>
        <sz val="12"/>
        <rFont val="Verdana"/>
        <family val="2"/>
      </rPr>
      <t>PLAI</t>
    </r>
  </si>
  <si>
    <r>
      <t xml:space="preserve">Coefficient de structure CS  Hab </t>
    </r>
    <r>
      <rPr>
        <b/>
        <sz val="12"/>
        <rFont val="Verdana"/>
        <family val="2"/>
      </rPr>
      <t>PLAI</t>
    </r>
  </si>
  <si>
    <r>
      <t xml:space="preserve">Coefficient de structure CS SU </t>
    </r>
    <r>
      <rPr>
        <b/>
        <sz val="12"/>
        <rFont val="Verdana"/>
        <family val="2"/>
      </rPr>
      <t>Total</t>
    </r>
  </si>
  <si>
    <r>
      <t>Coefficient de structure CS  Hab</t>
    </r>
    <r>
      <rPr>
        <b/>
        <sz val="12"/>
        <color indexed="8"/>
        <rFont val="Verdana"/>
        <family val="2"/>
      </rPr>
      <t xml:space="preserve"> total</t>
    </r>
  </si>
  <si>
    <r>
      <t>Loyer maxi de zone LMZONE</t>
    </r>
    <r>
      <rPr>
        <b/>
        <sz val="12"/>
        <rFont val="Verdana"/>
        <family val="2"/>
      </rPr>
      <t xml:space="preserve"> PLUS</t>
    </r>
  </si>
  <si>
    <r>
      <t>Loyer maxi de zone LMZONE</t>
    </r>
    <r>
      <rPr>
        <b/>
        <sz val="12"/>
        <rFont val="Verdana"/>
        <family val="2"/>
      </rPr>
      <t xml:space="preserve"> PLAI</t>
    </r>
  </si>
  <si>
    <r>
      <t xml:space="preserve">Plafond base loyer PLUS (CS </t>
    </r>
    <r>
      <rPr>
        <b/>
        <sz val="12"/>
        <color indexed="16"/>
        <rFont val="Verdana"/>
        <family val="2"/>
      </rPr>
      <t>global</t>
    </r>
    <r>
      <rPr>
        <sz val="12"/>
        <color indexed="16"/>
        <rFont val="Verdana"/>
        <family val="2"/>
      </rPr>
      <t xml:space="preserve">*LMZONE) </t>
    </r>
  </si>
  <si>
    <r>
      <t>Plafond base loyer PLUS hab (</t>
    </r>
    <r>
      <rPr>
        <b/>
        <sz val="12"/>
        <color indexed="16"/>
        <rFont val="Verdana"/>
        <family val="2"/>
      </rPr>
      <t>CShab global</t>
    </r>
    <r>
      <rPr>
        <sz val="12"/>
        <color indexed="16"/>
        <rFont val="Verdana"/>
        <family val="2"/>
      </rPr>
      <t xml:space="preserve">*LMZONE) </t>
    </r>
  </si>
  <si>
    <r>
      <t xml:space="preserve">Plafond base loyer PLAI (CS </t>
    </r>
    <r>
      <rPr>
        <b/>
        <sz val="12"/>
        <color indexed="16"/>
        <rFont val="Verdana"/>
        <family val="2"/>
      </rPr>
      <t>global</t>
    </r>
    <r>
      <rPr>
        <sz val="12"/>
        <color indexed="16"/>
        <rFont val="Verdana"/>
        <family val="2"/>
      </rPr>
      <t xml:space="preserve">*LMZONE) </t>
    </r>
  </si>
  <si>
    <r>
      <t xml:space="preserve">Plafond base loyer PLAI hab </t>
    </r>
    <r>
      <rPr>
        <b/>
        <sz val="12"/>
        <color indexed="16"/>
        <rFont val="Verdana"/>
        <family val="2"/>
      </rPr>
      <t>(CShab global</t>
    </r>
    <r>
      <rPr>
        <sz val="12"/>
        <color indexed="16"/>
        <rFont val="Verdana"/>
        <family val="2"/>
      </rPr>
      <t xml:space="preserve">*LMZONE) </t>
    </r>
  </si>
  <si>
    <r>
      <t xml:space="preserve">Loyer maximum /m2 SU </t>
    </r>
    <r>
      <rPr>
        <b/>
        <sz val="12"/>
        <rFont val="Verdana"/>
        <family val="2"/>
      </rPr>
      <t>PLUS</t>
    </r>
    <r>
      <rPr>
        <sz val="12"/>
        <rFont val="Verdana"/>
        <family val="2"/>
      </rPr>
      <t xml:space="preserve">      (CS*LMZONE*(1+Maj.loyer))</t>
    </r>
  </si>
  <si>
    <r>
      <t xml:space="preserve">Loyer maximum /m2 SU </t>
    </r>
    <r>
      <rPr>
        <b/>
        <sz val="12"/>
        <rFont val="Verdana"/>
        <family val="2"/>
      </rPr>
      <t>PLAI</t>
    </r>
    <r>
      <rPr>
        <sz val="12"/>
        <rFont val="Verdana"/>
        <family val="2"/>
      </rPr>
      <t xml:space="preserve">        (CS*LMZONE*(1+Maj.loyer))</t>
    </r>
  </si>
  <si>
    <t>Valeurs pour calcul</t>
  </si>
  <si>
    <t>Calcul du loyer</t>
  </si>
  <si>
    <t>MONTANT DE LA SUBVENTION</t>
  </si>
  <si>
    <t>MONTANT DU LOYER</t>
  </si>
  <si>
    <t>Majorations</t>
  </si>
  <si>
    <t>Surfaces</t>
  </si>
  <si>
    <t xml:space="preserve"> majorations locales ML calculé</t>
  </si>
  <si>
    <t>Montage</t>
  </si>
  <si>
    <r>
      <t xml:space="preserve">Financement </t>
    </r>
    <r>
      <rPr>
        <b/>
        <sz val="12"/>
        <color indexed="12"/>
        <rFont val="Verdana"/>
        <family val="2"/>
      </rPr>
      <t xml:space="preserve">PLAI et PLUS </t>
    </r>
  </si>
  <si>
    <r>
      <t xml:space="preserve">Valeurs de base    </t>
    </r>
    <r>
      <rPr>
        <b/>
        <sz val="12"/>
        <color indexed="9"/>
        <rFont val="Verdana"/>
        <family val="2"/>
      </rPr>
      <t xml:space="preserve"> /!\ à actualiser chaque année!!!</t>
    </r>
  </si>
  <si>
    <t>Plan de financement</t>
  </si>
  <si>
    <t>Sub etat</t>
  </si>
  <si>
    <t>Sub plh</t>
  </si>
  <si>
    <t>cg</t>
  </si>
  <si>
    <t xml:space="preserve">Prêt principal </t>
  </si>
  <si>
    <t>Prêt foncier</t>
  </si>
  <si>
    <t>autofinancement</t>
  </si>
  <si>
    <t>TOTAL</t>
  </si>
  <si>
    <t xml:space="preserve">Numéro GALION : </t>
  </si>
  <si>
    <t>Construction neuve (N) ou Acquisition Amélioration (AA)</t>
  </si>
  <si>
    <t>Coefficients de structure</t>
  </si>
  <si>
    <t>Subvention PLUS de base</t>
  </si>
  <si>
    <t>Subvention PLAI de base</t>
  </si>
  <si>
    <t>prêt amalia</t>
  </si>
  <si>
    <t>foncier</t>
  </si>
  <si>
    <t>batiment</t>
  </si>
  <si>
    <t>total sur l'opération</t>
  </si>
  <si>
    <t>Présence d'un ascenseur non obligatoire (oui/non)</t>
  </si>
  <si>
    <t>surface terre 
pleine+jardin</t>
  </si>
  <si>
    <t>Loyer en euros</t>
  </si>
  <si>
    <t>Loyers mensuels</t>
  </si>
  <si>
    <t>GARGES SSOL /
SUPER
STRUCTURE</t>
  </si>
  <si>
    <t>parking aerien couvert/sous sol</t>
  </si>
  <si>
    <t>LOYER</t>
  </si>
  <si>
    <t>Surface plancher</t>
  </si>
  <si>
    <t>Maj. loyer      ( plaf.à 12% ou 15% si ascenseur )</t>
  </si>
  <si>
    <t xml:space="preserve">OPERATION : </t>
  </si>
  <si>
    <t>Coût m²</t>
  </si>
  <si>
    <t>Prêt phb</t>
  </si>
  <si>
    <t>prêt autres (booster)</t>
  </si>
  <si>
    <t xml:space="preserve">  -      </t>
  </si>
  <si>
    <t>Financement global</t>
  </si>
  <si>
    <r>
      <t xml:space="preserve">Autres </t>
    </r>
    <r>
      <rPr>
        <b/>
        <sz val="8"/>
        <rFont val="Verdana"/>
        <family val="2"/>
      </rPr>
      <t>(honoraires/divers)</t>
    </r>
  </si>
  <si>
    <t>Numéros apt</t>
  </si>
  <si>
    <t>SHAB</t>
  </si>
  <si>
    <t>Balcons/terrasses</t>
  </si>
  <si>
    <t>Autres annexes</t>
  </si>
  <si>
    <t>Surface UTILE</t>
  </si>
  <si>
    <t>TOTAUX</t>
  </si>
  <si>
    <t>Nbre logt</t>
  </si>
  <si>
    <t>LOGEMENTS PLUS</t>
  </si>
  <si>
    <t>LOGEMENTS PLAI</t>
  </si>
  <si>
    <t>Loyer maxi conventionné PLUS</t>
  </si>
  <si>
    <t>Loyer maxi conventionné PLAI</t>
  </si>
  <si>
    <t>SUBV ANRU</t>
  </si>
  <si>
    <t>TOTAL HT sauf frais</t>
  </si>
  <si>
    <t>TOTAL HT opération</t>
  </si>
  <si>
    <t>Calcul loyers accessoires pour 2021</t>
  </si>
  <si>
    <t>FICHE DE CALCUL 2022 - SUBVENTION ETAT ET LOYER</t>
  </si>
  <si>
    <t>Présence d'un ascenseur non obligatoire                                  3 %</t>
  </si>
  <si>
    <t>Présence d'un local type cellier ou cave                                   2 %</t>
  </si>
  <si>
    <t>Maitrise d'ouvrage direct oui vefa immeuble complet               3 %</t>
  </si>
  <si>
    <t>Certification RT2012 ou RE2020 -20 %                                     7 %</t>
  </si>
  <si>
    <t>Certification RT2012 ou RE2020 -10 %                                     3 %</t>
  </si>
  <si>
    <t>Certification label bâtiment biosourcé                                      2 %</t>
  </si>
  <si>
    <t>ZONE A                                                                                   6 %</t>
  </si>
  <si>
    <t>Répartition des contingents en nombre de logement</t>
  </si>
  <si>
    <t>NB : cases vertes à compléter manuellement</t>
  </si>
  <si>
    <t>Règles applicables à ce jour :</t>
  </si>
  <si>
    <t>précisions</t>
  </si>
  <si>
    <t>% garanties d'emprunt</t>
  </si>
  <si>
    <t>quotité finale</t>
  </si>
  <si>
    <t>Simulation de répartition des contingents par le service instructeur</t>
  </si>
  <si>
    <t>OBLIGATOIRE</t>
  </si>
  <si>
    <t xml:space="preserve">Prefecture - Réservation Sociale </t>
  </si>
  <si>
    <t>(DALO)</t>
  </si>
  <si>
    <t>Préfecture - fonctionnaire</t>
  </si>
  <si>
    <t>CD74</t>
  </si>
  <si>
    <t>1 logt pour une opération de 11 à 30 logts</t>
  </si>
  <si>
    <t>2 logt pour une opération de 31 à 50 logts</t>
  </si>
  <si>
    <t>3 logt pour une opération de 51 à 70 logts</t>
  </si>
  <si>
    <t xml:space="preserve"> </t>
  </si>
  <si>
    <t>ACTION LOGEMENT</t>
  </si>
  <si>
    <t>de 30 à 40%</t>
  </si>
  <si>
    <t>PLH</t>
  </si>
  <si>
    <t>en échange des aides PLH ( jusqu'à 20%) - rétrocédé aux communes</t>
  </si>
  <si>
    <t>de 10 à 20%</t>
  </si>
  <si>
    <t>garantie d'emprunt (20% max)</t>
  </si>
  <si>
    <t>taux commune</t>
  </si>
  <si>
    <t>20% du contingent en échange de 100% des garanties d'emprunt</t>
  </si>
  <si>
    <t>taux CD74</t>
  </si>
  <si>
    <t>communes garantissent de 0 à 100%. CD74 garantit jusqu'à 50% en complément de la commune</t>
  </si>
  <si>
    <t>Préfécture</t>
  </si>
  <si>
    <t>Garantie 
d'emprunt</t>
  </si>
  <si>
    <t>Commune 
+ PLH</t>
  </si>
  <si>
    <t>1% 
logement</t>
  </si>
  <si>
    <t>Conseil Général 
subvention</t>
  </si>
  <si>
    <t>Réservation sociale</t>
  </si>
  <si>
    <t>Fonctionnaire</t>
  </si>
  <si>
    <t>jusqu'à</t>
  </si>
  <si>
    <t>Maximum</t>
  </si>
  <si>
    <t>Taux prévu dans la convention</t>
  </si>
  <si>
    <t>Préfecture</t>
  </si>
  <si>
    <t>Action Logement</t>
  </si>
  <si>
    <t>Garanties d'emprunt</t>
  </si>
  <si>
    <t>Autres</t>
  </si>
  <si>
    <t>réservation sociale</t>
  </si>
  <si>
    <t>fonctionnaires</t>
  </si>
  <si>
    <t>communes</t>
  </si>
  <si>
    <t>simulation de la répartition des contingents</t>
  </si>
  <si>
    <t>vérification</t>
  </si>
  <si>
    <t>OPERATION :</t>
  </si>
  <si>
    <t>BAILLEUR :</t>
  </si>
  <si>
    <t>NOMBRE PLS :</t>
  </si>
  <si>
    <t>TOTAL LOGEMENT</t>
  </si>
  <si>
    <t>NB : à modifier si total supérieur au nbre logts</t>
  </si>
  <si>
    <t>TVA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</si>
</sst>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"/>
    <numFmt numFmtId="165" formatCode="#,##0.0000"/>
    <numFmt numFmtId="166" formatCode="0.0000"/>
    <numFmt numFmtId="167" formatCode="#,##0.00&quot; m²&quot;"/>
    <numFmt numFmtId="168" formatCode="0.00&quot; m²&quot;"/>
    <numFmt numFmtId="169" formatCode="0.0"/>
    <numFmt numFmtId="170" formatCode="_-* #,##0\ &quot;€&quot;_-;\-* #,##0\ &quot;€&quot;_-;_-* &quot;-&quot;??\ &quot;€&quot;_-;_-@_-"/>
    <numFmt numFmtId="171" formatCode="#,##0\ &quot;€&quot;"/>
  </numFmts>
  <fonts count="46" x14ac:knownFonts="1">
    <font>
      <sz val="10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2"/>
      <color indexed="9"/>
      <name val="Arial"/>
      <family val="2"/>
    </font>
    <font>
      <sz val="12"/>
      <name val="Verdana"/>
      <family val="2"/>
    </font>
    <font>
      <b/>
      <u/>
      <sz val="12"/>
      <color indexed="10"/>
      <name val="Verdana"/>
      <family val="2"/>
    </font>
    <font>
      <b/>
      <sz val="12"/>
      <name val="Verdana"/>
      <family val="2"/>
    </font>
    <font>
      <b/>
      <u/>
      <sz val="12"/>
      <name val="Verdana"/>
      <family val="2"/>
    </font>
    <font>
      <sz val="12"/>
      <color indexed="8"/>
      <name val="Verdana"/>
      <family val="2"/>
    </font>
    <font>
      <sz val="12"/>
      <color indexed="10"/>
      <name val="Verdana"/>
      <family val="2"/>
    </font>
    <font>
      <sz val="10"/>
      <name val="Verdana"/>
      <family val="2"/>
    </font>
    <font>
      <b/>
      <sz val="12"/>
      <color indexed="8"/>
      <name val="Verdana"/>
      <family val="2"/>
    </font>
    <font>
      <sz val="12"/>
      <color indexed="12"/>
      <name val="Verdana"/>
      <family val="2"/>
    </font>
    <font>
      <b/>
      <sz val="12"/>
      <color indexed="10"/>
      <name val="Verdana"/>
      <family val="2"/>
    </font>
    <font>
      <b/>
      <sz val="12"/>
      <color indexed="12"/>
      <name val="Verdana"/>
      <family val="2"/>
    </font>
    <font>
      <sz val="12"/>
      <color indexed="16"/>
      <name val="Verdana"/>
      <family val="2"/>
    </font>
    <font>
      <b/>
      <sz val="12"/>
      <color indexed="16"/>
      <name val="Verdana"/>
      <family val="2"/>
    </font>
    <font>
      <b/>
      <sz val="12"/>
      <color indexed="48"/>
      <name val="Verdana"/>
      <family val="2"/>
    </font>
    <font>
      <b/>
      <i/>
      <sz val="12"/>
      <color indexed="10"/>
      <name val="Verdana"/>
      <family val="2"/>
    </font>
    <font>
      <sz val="12"/>
      <color indexed="9"/>
      <name val="Verdana"/>
      <family val="2"/>
    </font>
    <font>
      <b/>
      <sz val="12"/>
      <color indexed="9"/>
      <name val="Verdana"/>
      <family val="2"/>
    </font>
    <font>
      <sz val="10"/>
      <name val="Arial"/>
      <family val="2"/>
    </font>
    <font>
      <sz val="12"/>
      <color indexed="21"/>
      <name val="Verdana"/>
      <family val="2"/>
    </font>
    <font>
      <b/>
      <sz val="12"/>
      <color indexed="21"/>
      <name val="Verdana"/>
      <family val="2"/>
    </font>
    <font>
      <b/>
      <sz val="10"/>
      <name val="Verdana"/>
      <family val="2"/>
    </font>
    <font>
      <b/>
      <sz val="10"/>
      <color theme="5"/>
      <name val="Arial"/>
      <family val="2"/>
    </font>
    <font>
      <b/>
      <sz val="10"/>
      <color rgb="FF7030A0"/>
      <name val="Arial"/>
      <family val="2"/>
    </font>
    <font>
      <b/>
      <sz val="10"/>
      <color rgb="FFFF0000"/>
      <name val="Arial"/>
      <family val="2"/>
    </font>
    <font>
      <b/>
      <sz val="10"/>
      <color rgb="FFFF0000"/>
      <name val="Verdana"/>
      <family val="2"/>
    </font>
    <font>
      <b/>
      <sz val="8"/>
      <name val="Verdana"/>
      <family val="2"/>
    </font>
    <font>
      <b/>
      <sz val="11"/>
      <name val="Arial"/>
      <family val="2"/>
    </font>
    <font>
      <b/>
      <sz val="14"/>
      <color rgb="FF7030A0"/>
      <name val="Arial"/>
      <family val="2"/>
    </font>
    <font>
      <sz val="12"/>
      <color rgb="FF006600"/>
      <name val="Verdana"/>
      <family val="2"/>
    </font>
    <font>
      <sz val="12"/>
      <color rgb="FF006600"/>
      <name val="Arial"/>
      <family val="2"/>
    </font>
    <font>
      <b/>
      <sz val="14"/>
      <color theme="0"/>
      <name val="Arial"/>
      <family val="2"/>
    </font>
    <font>
      <b/>
      <sz val="10"/>
      <color theme="0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10"/>
      <color indexed="12"/>
      <name val="Arial"/>
      <family val="2"/>
    </font>
    <font>
      <i/>
      <sz val="8"/>
      <name val="Arial"/>
      <family val="2"/>
    </font>
    <font>
      <i/>
      <sz val="10"/>
      <color indexed="12"/>
      <name val="Arial"/>
      <family val="2"/>
    </font>
    <font>
      <i/>
      <sz val="10"/>
      <name val="Arial"/>
      <family val="2"/>
    </font>
    <font>
      <sz val="8"/>
      <color theme="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52"/>
        <bgColor indexed="29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27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51"/>
        <bgColor indexed="29"/>
      </patternFill>
    </fill>
    <fill>
      <patternFill patternType="solid">
        <fgColor indexed="31"/>
        <bgColor indexed="22"/>
      </patternFill>
    </fill>
    <fill>
      <patternFill patternType="solid">
        <fgColor theme="7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hair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7"/>
      </left>
      <right/>
      <top style="thick">
        <color theme="7"/>
      </top>
      <bottom style="thin">
        <color theme="7"/>
      </bottom>
      <diagonal/>
    </border>
    <border>
      <left/>
      <right/>
      <top style="thick">
        <color theme="7"/>
      </top>
      <bottom style="thin">
        <color theme="7"/>
      </bottom>
      <diagonal/>
    </border>
    <border>
      <left/>
      <right style="thick">
        <color theme="7"/>
      </right>
      <top style="thick">
        <color theme="7"/>
      </top>
      <bottom style="thin">
        <color theme="7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ck">
        <color theme="7"/>
      </left>
      <right style="thick">
        <color theme="7"/>
      </right>
      <top style="thick">
        <color theme="7"/>
      </top>
      <bottom style="thick">
        <color theme="7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ck">
        <color theme="7"/>
      </left>
      <right style="thin">
        <color theme="7"/>
      </right>
      <top style="thin">
        <color theme="7"/>
      </top>
      <bottom/>
      <diagonal/>
    </border>
    <border>
      <left style="thin">
        <color theme="7"/>
      </left>
      <right style="thin">
        <color theme="7"/>
      </right>
      <top style="thin">
        <color theme="7"/>
      </top>
      <bottom/>
      <diagonal/>
    </border>
    <border>
      <left style="thin">
        <color theme="7"/>
      </left>
      <right style="thick">
        <color theme="7"/>
      </right>
      <top style="thin">
        <color theme="7"/>
      </top>
      <bottom/>
      <diagonal/>
    </border>
    <border>
      <left style="thick">
        <color rgb="FF7030A0"/>
      </left>
      <right style="thick">
        <color rgb="FF7030A0"/>
      </right>
      <top style="thick">
        <color rgb="FF7030A0"/>
      </top>
      <bottom style="thick">
        <color rgb="FF7030A0"/>
      </bottom>
      <diagonal/>
    </border>
    <border>
      <left style="thick">
        <color theme="7"/>
      </left>
      <right style="thick">
        <color theme="7"/>
      </right>
      <top style="thick">
        <color rgb="FF7030A0"/>
      </top>
      <bottom style="thick">
        <color theme="7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9" fontId="24" fillId="0" borderId="0" applyFont="0" applyFill="0" applyBorder="0" applyAlignment="0" applyProtection="0"/>
  </cellStyleXfs>
  <cellXfs count="367">
    <xf numFmtId="0" fontId="0" fillId="0" borderId="0" xfId="0"/>
    <xf numFmtId="0" fontId="2" fillId="0" borderId="0" xfId="0" applyFont="1" applyProtection="1">
      <protection locked="0"/>
    </xf>
    <xf numFmtId="0" fontId="2" fillId="0" borderId="0" xfId="0" applyFont="1"/>
    <xf numFmtId="0" fontId="2" fillId="0" borderId="0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2" fillId="0" borderId="2" xfId="0" applyFont="1" applyBorder="1" applyProtection="1">
      <protection locked="0"/>
    </xf>
    <xf numFmtId="0" fontId="4" fillId="0" borderId="0" xfId="0" applyFont="1"/>
    <xf numFmtId="0" fontId="0" fillId="2" borderId="3" xfId="3" applyFont="1" applyFill="1" applyBorder="1" applyAlignment="1" applyProtection="1">
      <alignment horizontal="center"/>
      <protection locked="0"/>
    </xf>
    <xf numFmtId="0" fontId="5" fillId="2" borderId="3" xfId="3" applyFont="1" applyFill="1" applyBorder="1" applyAlignment="1" applyProtection="1">
      <alignment horizontal="center"/>
      <protection locked="0"/>
    </xf>
    <xf numFmtId="167" fontId="5" fillId="2" borderId="3" xfId="3" applyNumberFormat="1" applyFont="1" applyFill="1" applyBorder="1" applyAlignment="1" applyProtection="1">
      <alignment horizontal="center"/>
      <protection locked="0"/>
    </xf>
    <xf numFmtId="167" fontId="0" fillId="2" borderId="3" xfId="3" applyNumberFormat="1" applyFont="1" applyFill="1" applyBorder="1" applyAlignment="1" applyProtection="1">
      <alignment horizontal="center"/>
    </xf>
    <xf numFmtId="0" fontId="0" fillId="2" borderId="4" xfId="3" applyFont="1" applyFill="1" applyBorder="1" applyAlignment="1" applyProtection="1">
      <alignment horizontal="center"/>
      <protection locked="0"/>
    </xf>
    <xf numFmtId="0" fontId="0" fillId="2" borderId="5" xfId="3" applyFont="1" applyFill="1" applyBorder="1" applyAlignment="1" applyProtection="1">
      <alignment horizontal="center"/>
    </xf>
    <xf numFmtId="167" fontId="0" fillId="2" borderId="4" xfId="3" applyNumberFormat="1" applyFont="1" applyFill="1" applyBorder="1" applyAlignment="1" applyProtection="1">
      <alignment horizontal="center"/>
    </xf>
    <xf numFmtId="0" fontId="0" fillId="0" borderId="0" xfId="0" applyFont="1" applyAlignment="1">
      <alignment horizontal="right"/>
    </xf>
    <xf numFmtId="166" fontId="0" fillId="3" borderId="0" xfId="0" applyNumberFormat="1" applyFill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168" fontId="0" fillId="3" borderId="8" xfId="0" applyNumberFormat="1" applyFon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168" fontId="0" fillId="3" borderId="10" xfId="0" applyNumberForma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4" fillId="0" borderId="0" xfId="0" applyFont="1" applyAlignment="1">
      <alignment wrapText="1"/>
    </xf>
    <xf numFmtId="0" fontId="0" fillId="0" borderId="12" xfId="0" applyBorder="1"/>
    <xf numFmtId="0" fontId="7" fillId="0" borderId="0" xfId="0" applyFont="1" applyProtection="1"/>
    <xf numFmtId="0" fontId="7" fillId="0" borderId="0" xfId="0" applyFont="1" applyProtection="1">
      <protection locked="0"/>
    </xf>
    <xf numFmtId="0" fontId="8" fillId="0" borderId="0" xfId="0" applyFont="1" applyProtection="1"/>
    <xf numFmtId="0" fontId="10" fillId="0" borderId="0" xfId="0" applyFont="1" applyProtection="1"/>
    <xf numFmtId="0" fontId="7" fillId="0" borderId="3" xfId="0" applyFont="1" applyBorder="1" applyProtection="1"/>
    <xf numFmtId="0" fontId="13" fillId="0" borderId="0" xfId="0" applyFont="1"/>
    <xf numFmtId="0" fontId="7" fillId="0" borderId="0" xfId="0" applyFont="1" applyBorder="1" applyProtection="1"/>
    <xf numFmtId="0" fontId="12" fillId="0" borderId="0" xfId="0" applyFont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 horizontal="center"/>
    </xf>
    <xf numFmtId="0" fontId="15" fillId="0" borderId="0" xfId="0" applyFont="1" applyBorder="1" applyProtection="1"/>
    <xf numFmtId="15" fontId="15" fillId="0" borderId="0" xfId="0" applyNumberFormat="1" applyFont="1" applyBorder="1" applyAlignment="1" applyProtection="1">
      <alignment horizontal="center"/>
    </xf>
    <xf numFmtId="15" fontId="7" fillId="0" borderId="0" xfId="0" applyNumberFormat="1" applyFont="1" applyFill="1" applyBorder="1" applyAlignment="1" applyProtection="1">
      <alignment horizontal="center"/>
    </xf>
    <xf numFmtId="0" fontId="7" fillId="0" borderId="0" xfId="0" applyFont="1"/>
    <xf numFmtId="0" fontId="7" fillId="0" borderId="0" xfId="0" applyFont="1" applyFill="1"/>
    <xf numFmtId="4" fontId="11" fillId="0" borderId="3" xfId="0" applyNumberFormat="1" applyFont="1" applyBorder="1" applyProtection="1">
      <protection locked="0"/>
    </xf>
    <xf numFmtId="0" fontId="12" fillId="0" borderId="0" xfId="0" applyFont="1" applyProtection="1">
      <protection locked="0"/>
    </xf>
    <xf numFmtId="0" fontId="9" fillId="0" borderId="3" xfId="0" applyFont="1" applyBorder="1" applyProtection="1"/>
    <xf numFmtId="164" fontId="7" fillId="0" borderId="0" xfId="0" applyNumberFormat="1" applyFont="1" applyProtection="1">
      <protection locked="0"/>
    </xf>
    <xf numFmtId="0" fontId="7" fillId="0" borderId="3" xfId="0" applyFont="1" applyFill="1" applyBorder="1" applyProtection="1"/>
    <xf numFmtId="165" fontId="11" fillId="0" borderId="3" xfId="0" applyNumberFormat="1" applyFont="1" applyBorder="1" applyProtection="1"/>
    <xf numFmtId="0" fontId="11" fillId="0" borderId="3" xfId="0" applyFont="1" applyFill="1" applyBorder="1" applyProtection="1"/>
    <xf numFmtId="4" fontId="7" fillId="0" borderId="0" xfId="0" applyNumberFormat="1" applyFont="1" applyBorder="1" applyProtection="1">
      <protection locked="0"/>
    </xf>
    <xf numFmtId="4" fontId="7" fillId="0" borderId="0" xfId="0" applyNumberFormat="1" applyFont="1" applyFill="1" applyBorder="1" applyProtection="1"/>
    <xf numFmtId="0" fontId="7" fillId="0" borderId="13" xfId="0" applyFont="1" applyBorder="1" applyProtection="1"/>
    <xf numFmtId="4" fontId="9" fillId="0" borderId="0" xfId="0" applyNumberFormat="1" applyFont="1" applyBorder="1" applyAlignment="1" applyProtection="1">
      <alignment horizontal="center"/>
    </xf>
    <xf numFmtId="4" fontId="9" fillId="0" borderId="0" xfId="0" applyNumberFormat="1" applyFont="1" applyFill="1" applyBorder="1" applyAlignment="1" applyProtection="1">
      <alignment horizontal="center"/>
    </xf>
    <xf numFmtId="0" fontId="7" fillId="0" borderId="0" xfId="0" applyFont="1" applyBorder="1" applyProtection="1">
      <protection locked="0"/>
    </xf>
    <xf numFmtId="0" fontId="7" fillId="0" borderId="0" xfId="0" applyFont="1" applyFill="1" applyBorder="1" applyProtection="1"/>
    <xf numFmtId="3" fontId="7" fillId="0" borderId="0" xfId="0" applyNumberFormat="1" applyFont="1" applyBorder="1" applyProtection="1"/>
    <xf numFmtId="0" fontId="9" fillId="0" borderId="0" xfId="0" applyFont="1" applyBorder="1" applyProtection="1"/>
    <xf numFmtId="0" fontId="9" fillId="4" borderId="3" xfId="0" applyFont="1" applyFill="1" applyBorder="1" applyProtection="1"/>
    <xf numFmtId="0" fontId="7" fillId="5" borderId="0" xfId="0" applyFont="1" applyFill="1" applyProtection="1"/>
    <xf numFmtId="0" fontId="7" fillId="5" borderId="0" xfId="0" applyFont="1" applyFill="1" applyProtection="1">
      <protection locked="0"/>
    </xf>
    <xf numFmtId="0" fontId="9" fillId="5" borderId="0" xfId="0" applyFont="1" applyFill="1" applyAlignment="1" applyProtection="1">
      <alignment horizontal="left" vertical="center"/>
    </xf>
    <xf numFmtId="0" fontId="18" fillId="0" borderId="0" xfId="0" applyFont="1" applyFill="1" applyBorder="1" applyProtection="1"/>
    <xf numFmtId="4" fontId="7" fillId="0" borderId="0" xfId="0" applyNumberFormat="1" applyFont="1" applyFill="1" applyBorder="1" applyProtection="1">
      <protection locked="0"/>
    </xf>
    <xf numFmtId="0" fontId="7" fillId="6" borderId="0" xfId="0" applyFont="1" applyFill="1"/>
    <xf numFmtId="0" fontId="22" fillId="6" borderId="0" xfId="0" applyFont="1" applyFill="1"/>
    <xf numFmtId="4" fontId="16" fillId="0" borderId="0" xfId="0" applyNumberFormat="1" applyFont="1" applyBorder="1" applyProtection="1"/>
    <xf numFmtId="4" fontId="16" fillId="0" borderId="0" xfId="0" applyNumberFormat="1" applyFont="1" applyFill="1" applyBorder="1" applyProtection="1"/>
    <xf numFmtId="4" fontId="7" fillId="7" borderId="0" xfId="0" applyNumberFormat="1" applyFont="1" applyFill="1" applyBorder="1" applyProtection="1"/>
    <xf numFmtId="0" fontId="7" fillId="0" borderId="14" xfId="0" applyFont="1" applyBorder="1"/>
    <xf numFmtId="0" fontId="9" fillId="0" borderId="15" xfId="0" applyFont="1" applyBorder="1" applyAlignment="1" applyProtection="1">
      <alignment horizontal="center"/>
    </xf>
    <xf numFmtId="0" fontId="2" fillId="8" borderId="0" xfId="0" applyFont="1" applyFill="1" applyBorder="1" applyAlignment="1" applyProtection="1">
      <alignment horizontal="center"/>
      <protection locked="0"/>
    </xf>
    <xf numFmtId="0" fontId="2" fillId="8" borderId="0" xfId="0" applyFont="1" applyFill="1" applyBorder="1" applyProtection="1">
      <protection locked="0"/>
    </xf>
    <xf numFmtId="0" fontId="9" fillId="0" borderId="16" xfId="0" applyFont="1" applyFill="1" applyBorder="1" applyAlignment="1" applyProtection="1">
      <alignment horizontal="center"/>
    </xf>
    <xf numFmtId="4" fontId="7" fillId="0" borderId="3" xfId="0" applyNumberFormat="1" applyFont="1" applyFill="1" applyBorder="1" applyProtection="1"/>
    <xf numFmtId="0" fontId="7" fillId="0" borderId="17" xfId="0" applyFont="1" applyFill="1" applyBorder="1"/>
    <xf numFmtId="0" fontId="7" fillId="0" borderId="18" xfId="0" applyFont="1" applyBorder="1" applyProtection="1"/>
    <xf numFmtId="4" fontId="7" fillId="0" borderId="19" xfId="0" applyNumberFormat="1" applyFont="1" applyFill="1" applyBorder="1" applyProtection="1"/>
    <xf numFmtId="4" fontId="9" fillId="0" borderId="19" xfId="0" applyNumberFormat="1" applyFont="1" applyFill="1" applyBorder="1" applyProtection="1"/>
    <xf numFmtId="4" fontId="11" fillId="0" borderId="19" xfId="0" applyNumberFormat="1" applyFont="1" applyFill="1" applyBorder="1" applyProtection="1"/>
    <xf numFmtId="0" fontId="18" fillId="0" borderId="20" xfId="0" applyFont="1" applyFill="1" applyBorder="1" applyProtection="1"/>
    <xf numFmtId="0" fontId="18" fillId="0" borderId="21" xfId="0" applyFont="1" applyFill="1" applyBorder="1" applyProtection="1"/>
    <xf numFmtId="0" fontId="7" fillId="0" borderId="22" xfId="0" applyFont="1" applyBorder="1" applyProtection="1"/>
    <xf numFmtId="0" fontId="7" fillId="0" borderId="11" xfId="0" applyFont="1" applyBorder="1" applyProtection="1">
      <protection locked="0"/>
    </xf>
    <xf numFmtId="0" fontId="7" fillId="0" borderId="12" xfId="0" applyFont="1" applyBorder="1" applyProtection="1">
      <protection locked="0"/>
    </xf>
    <xf numFmtId="4" fontId="11" fillId="0" borderId="20" xfId="0" applyNumberFormat="1" applyFont="1" applyFill="1" applyBorder="1" applyProtection="1"/>
    <xf numFmtId="0" fontId="13" fillId="0" borderId="0" xfId="0" applyFont="1" applyBorder="1"/>
    <xf numFmtId="0" fontId="7" fillId="0" borderId="13" xfId="0" applyFont="1" applyBorder="1" applyProtection="1">
      <protection locked="0"/>
    </xf>
    <xf numFmtId="0" fontId="7" fillId="0" borderId="23" xfId="0" applyFont="1" applyBorder="1" applyProtection="1">
      <protection locked="0"/>
    </xf>
    <xf numFmtId="0" fontId="7" fillId="0" borderId="22" xfId="0" applyFont="1" applyBorder="1" applyProtection="1">
      <protection locked="0"/>
    </xf>
    <xf numFmtId="0" fontId="21" fillId="0" borderId="23" xfId="0" applyFont="1" applyBorder="1" applyAlignment="1" applyProtection="1">
      <alignment horizontal="center"/>
      <protection locked="0"/>
    </xf>
    <xf numFmtId="0" fontId="7" fillId="0" borderId="11" xfId="0" applyFont="1" applyFill="1" applyBorder="1" applyProtection="1"/>
    <xf numFmtId="4" fontId="7" fillId="0" borderId="0" xfId="0" applyNumberFormat="1" applyFont="1" applyFill="1" applyBorder="1" applyAlignment="1" applyProtection="1">
      <alignment horizontal="right"/>
    </xf>
    <xf numFmtId="4" fontId="12" fillId="0" borderId="0" xfId="0" applyNumberFormat="1" applyFont="1" applyFill="1" applyBorder="1" applyProtection="1"/>
    <xf numFmtId="10" fontId="11" fillId="0" borderId="0" xfId="0" applyNumberFormat="1" applyFont="1" applyFill="1" applyBorder="1" applyProtection="1"/>
    <xf numFmtId="4" fontId="7" fillId="0" borderId="3" xfId="0" applyNumberFormat="1" applyFont="1" applyBorder="1" applyAlignment="1" applyProtection="1">
      <alignment horizontal="right"/>
      <protection locked="0"/>
    </xf>
    <xf numFmtId="4" fontId="7" fillId="0" borderId="3" xfId="0" applyNumberFormat="1" applyFont="1" applyBorder="1" applyProtection="1">
      <protection locked="0"/>
    </xf>
    <xf numFmtId="4" fontId="7" fillId="0" borderId="3" xfId="0" applyNumberFormat="1" applyFont="1" applyBorder="1" applyProtection="1"/>
    <xf numFmtId="0" fontId="7" fillId="0" borderId="24" xfId="0" applyFont="1" applyBorder="1" applyProtection="1"/>
    <xf numFmtId="0" fontId="18" fillId="0" borderId="25" xfId="0" applyFont="1" applyFill="1" applyBorder="1" applyProtection="1"/>
    <xf numFmtId="0" fontId="7" fillId="0" borderId="26" xfId="0" applyFont="1" applyBorder="1" applyProtection="1"/>
    <xf numFmtId="4" fontId="7" fillId="0" borderId="27" xfId="0" applyNumberFormat="1" applyFont="1" applyFill="1" applyBorder="1"/>
    <xf numFmtId="0" fontId="18" fillId="0" borderId="28" xfId="0" applyFont="1" applyFill="1" applyBorder="1" applyProtection="1"/>
    <xf numFmtId="4" fontId="7" fillId="0" borderId="29" xfId="0" applyNumberFormat="1" applyFont="1" applyFill="1" applyBorder="1" applyProtection="1">
      <protection locked="0"/>
    </xf>
    <xf numFmtId="0" fontId="9" fillId="0" borderId="22" xfId="0" applyFont="1" applyBorder="1" applyProtection="1"/>
    <xf numFmtId="3" fontId="14" fillId="0" borderId="1" xfId="0" applyNumberFormat="1" applyFont="1" applyFill="1" applyBorder="1" applyProtection="1"/>
    <xf numFmtId="3" fontId="14" fillId="0" borderId="30" xfId="0" applyNumberFormat="1" applyFont="1" applyFill="1" applyBorder="1" applyProtection="1"/>
    <xf numFmtId="0" fontId="9" fillId="0" borderId="13" xfId="0" applyFont="1" applyBorder="1" applyProtection="1"/>
    <xf numFmtId="4" fontId="9" fillId="0" borderId="30" xfId="0" applyNumberFormat="1" applyFont="1" applyBorder="1" applyProtection="1"/>
    <xf numFmtId="0" fontId="9" fillId="0" borderId="31" xfId="0" applyFont="1" applyBorder="1" applyProtection="1"/>
    <xf numFmtId="4" fontId="9" fillId="9" borderId="3" xfId="0" applyNumberFormat="1" applyFont="1" applyFill="1" applyBorder="1" applyProtection="1"/>
    <xf numFmtId="4" fontId="9" fillId="10" borderId="31" xfId="0" applyNumberFormat="1" applyFont="1" applyFill="1" applyBorder="1" applyProtection="1"/>
    <xf numFmtId="15" fontId="2" fillId="0" borderId="0" xfId="0" applyNumberFormat="1" applyFont="1" applyFill="1" applyAlignment="1" applyProtection="1">
      <alignment horizontal="left"/>
    </xf>
    <xf numFmtId="0" fontId="2" fillId="0" borderId="0" xfId="0" applyFont="1" applyFill="1" applyAlignment="1" applyProtection="1">
      <alignment horizontal="right"/>
    </xf>
    <xf numFmtId="3" fontId="9" fillId="0" borderId="3" xfId="0" applyNumberFormat="1" applyFont="1" applyBorder="1" applyAlignment="1" applyProtection="1">
      <alignment horizontal="right"/>
      <protection locked="0"/>
    </xf>
    <xf numFmtId="2" fontId="7" fillId="0" borderId="3" xfId="0" applyNumberFormat="1" applyFont="1" applyFill="1" applyBorder="1" applyProtection="1">
      <protection locked="0"/>
    </xf>
    <xf numFmtId="0" fontId="13" fillId="0" borderId="0" xfId="0" applyFont="1" applyFill="1"/>
    <xf numFmtId="0" fontId="9" fillId="0" borderId="3" xfId="0" applyFont="1" applyFill="1" applyBorder="1" applyProtection="1"/>
    <xf numFmtId="0" fontId="9" fillId="0" borderId="0" xfId="0" applyFont="1" applyProtection="1">
      <protection locked="0"/>
    </xf>
    <xf numFmtId="0" fontId="9" fillId="10" borderId="3" xfId="0" applyFont="1" applyFill="1" applyBorder="1" applyProtection="1"/>
    <xf numFmtId="0" fontId="20" fillId="0" borderId="13" xfId="0" applyFont="1" applyFill="1" applyBorder="1" applyProtection="1"/>
    <xf numFmtId="10" fontId="20" fillId="0" borderId="30" xfId="0" applyNumberFormat="1" applyFont="1" applyFill="1" applyBorder="1" applyProtection="1"/>
    <xf numFmtId="165" fontId="7" fillId="0" borderId="3" xfId="0" applyNumberFormat="1" applyFont="1" applyBorder="1" applyProtection="1"/>
    <xf numFmtId="165" fontId="11" fillId="0" borderId="30" xfId="0" applyNumberFormat="1" applyFont="1" applyBorder="1" applyProtection="1"/>
    <xf numFmtId="4" fontId="16" fillId="0" borderId="30" xfId="0" applyNumberFormat="1" applyFont="1" applyBorder="1" applyProtection="1"/>
    <xf numFmtId="4" fontId="16" fillId="0" borderId="32" xfId="0" applyNumberFormat="1" applyFont="1" applyFill="1" applyBorder="1" applyProtection="1"/>
    <xf numFmtId="166" fontId="7" fillId="0" borderId="0" xfId="0" applyNumberFormat="1" applyFont="1" applyFill="1" applyBorder="1" applyProtection="1"/>
    <xf numFmtId="166" fontId="11" fillId="0" borderId="0" xfId="0" applyNumberFormat="1" applyFont="1" applyFill="1" applyBorder="1" applyProtection="1"/>
    <xf numFmtId="1" fontId="11" fillId="0" borderId="13" xfId="0" applyNumberFormat="1" applyFont="1" applyBorder="1" applyAlignment="1" applyProtection="1">
      <alignment horizontal="left"/>
      <protection locked="0"/>
    </xf>
    <xf numFmtId="0" fontId="15" fillId="0" borderId="13" xfId="0" applyFont="1" applyBorder="1" applyProtection="1"/>
    <xf numFmtId="0" fontId="15" fillId="0" borderId="22" xfId="0" applyFont="1" applyBorder="1" applyProtection="1"/>
    <xf numFmtId="3" fontId="9" fillId="0" borderId="3" xfId="0" applyNumberFormat="1" applyFont="1" applyBorder="1" applyProtection="1">
      <protection locked="0"/>
    </xf>
    <xf numFmtId="0" fontId="7" fillId="0" borderId="18" xfId="0" applyFont="1" applyBorder="1" applyAlignment="1" applyProtection="1">
      <alignment horizontal="right"/>
    </xf>
    <xf numFmtId="2" fontId="17" fillId="0" borderId="19" xfId="0" applyNumberFormat="1" applyFont="1" applyFill="1" applyBorder="1" applyProtection="1">
      <protection locked="0"/>
    </xf>
    <xf numFmtId="10" fontId="26" fillId="0" borderId="33" xfId="0" applyNumberFormat="1" applyFont="1" applyFill="1" applyBorder="1" applyProtection="1"/>
    <xf numFmtId="4" fontId="26" fillId="0" borderId="0" xfId="0" applyNumberFormat="1" applyFont="1" applyFill="1" applyBorder="1" applyAlignment="1" applyProtection="1">
      <alignment horizontal="center"/>
    </xf>
    <xf numFmtId="10" fontId="25" fillId="0" borderId="35" xfId="0" applyNumberFormat="1" applyFont="1" applyFill="1" applyBorder="1" applyProtection="1">
      <protection locked="0"/>
    </xf>
    <xf numFmtId="0" fontId="25" fillId="0" borderId="32" xfId="0" applyFont="1" applyBorder="1" applyProtection="1"/>
    <xf numFmtId="0" fontId="25" fillId="0" borderId="13" xfId="0" applyFont="1" applyBorder="1" applyProtection="1"/>
    <xf numFmtId="10" fontId="25" fillId="0" borderId="35" xfId="0" applyNumberFormat="1" applyFont="1" applyFill="1" applyBorder="1" applyProtection="1"/>
    <xf numFmtId="0" fontId="25" fillId="0" borderId="3" xfId="0" applyFont="1" applyFill="1" applyBorder="1" applyProtection="1"/>
    <xf numFmtId="4" fontId="17" fillId="0" borderId="19" xfId="0" applyNumberFormat="1" applyFont="1" applyFill="1" applyBorder="1" applyProtection="1"/>
    <xf numFmtId="0" fontId="27" fillId="0" borderId="0" xfId="0" applyFont="1"/>
    <xf numFmtId="0" fontId="3" fillId="8" borderId="0" xfId="0" applyFont="1" applyFill="1" applyBorder="1" applyAlignment="1" applyProtection="1">
      <alignment horizontal="left"/>
    </xf>
    <xf numFmtId="10" fontId="9" fillId="9" borderId="3" xfId="0" applyNumberFormat="1" applyFont="1" applyFill="1" applyBorder="1" applyProtection="1"/>
    <xf numFmtId="171" fontId="17" fillId="0" borderId="3" xfId="0" applyNumberFormat="1" applyFont="1" applyBorder="1" applyAlignment="1" applyProtection="1">
      <alignment horizontal="center"/>
    </xf>
    <xf numFmtId="171" fontId="17" fillId="0" borderId="41" xfId="1" applyNumberFormat="1" applyFont="1" applyFill="1" applyBorder="1" applyAlignment="1" applyProtection="1">
      <alignment horizontal="center"/>
      <protection locked="0"/>
    </xf>
    <xf numFmtId="0" fontId="7" fillId="8" borderId="0" xfId="0" applyFont="1" applyFill="1" applyBorder="1" applyProtection="1">
      <protection locked="0"/>
    </xf>
    <xf numFmtId="4" fontId="11" fillId="2" borderId="27" xfId="0" applyNumberFormat="1" applyFont="1" applyFill="1" applyBorder="1" applyAlignment="1" applyProtection="1">
      <alignment horizontal="right"/>
    </xf>
    <xf numFmtId="0" fontId="7" fillId="0" borderId="42" xfId="0" applyFont="1" applyBorder="1" applyProtection="1">
      <protection locked="0"/>
    </xf>
    <xf numFmtId="1" fontId="11" fillId="0" borderId="3" xfId="0" applyNumberFormat="1" applyFont="1" applyFill="1" applyBorder="1" applyProtection="1"/>
    <xf numFmtId="170" fontId="14" fillId="4" borderId="3" xfId="1" applyNumberFormat="1" applyFont="1" applyFill="1" applyBorder="1" applyProtection="1"/>
    <xf numFmtId="170" fontId="7" fillId="0" borderId="0" xfId="0" applyNumberFormat="1" applyFont="1" applyFill="1" applyBorder="1" applyProtection="1"/>
    <xf numFmtId="0" fontId="25" fillId="0" borderId="13" xfId="0" applyFont="1" applyFill="1" applyBorder="1" applyProtection="1"/>
    <xf numFmtId="10" fontId="25" fillId="0" borderId="24" xfId="0" applyNumberFormat="1" applyFont="1" applyFill="1" applyBorder="1" applyProtection="1"/>
    <xf numFmtId="0" fontId="13" fillId="0" borderId="0" xfId="0" applyFont="1" applyAlignment="1">
      <alignment horizontal="right"/>
    </xf>
    <xf numFmtId="4" fontId="13" fillId="0" borderId="0" xfId="0" applyNumberFormat="1" applyFont="1"/>
    <xf numFmtId="4" fontId="27" fillId="0" borderId="0" xfId="0" applyNumberFormat="1" applyFont="1"/>
    <xf numFmtId="10" fontId="13" fillId="0" borderId="0" xfId="0" applyNumberFormat="1" applyFont="1"/>
    <xf numFmtId="43" fontId="13" fillId="0" borderId="0" xfId="0" applyNumberFormat="1" applyFont="1"/>
    <xf numFmtId="0" fontId="13" fillId="0" borderId="0" xfId="0" applyFont="1" applyFill="1" applyBorder="1" applyAlignment="1" applyProtection="1">
      <alignment horizontal="left"/>
    </xf>
    <xf numFmtId="0" fontId="9" fillId="0" borderId="26" xfId="0" applyFont="1" applyBorder="1" applyProtection="1"/>
    <xf numFmtId="3" fontId="14" fillId="0" borderId="2" xfId="0" applyNumberFormat="1" applyFont="1" applyFill="1" applyBorder="1" applyProtection="1"/>
    <xf numFmtId="171" fontId="9" fillId="0" borderId="24" xfId="0" applyNumberFormat="1" applyFont="1" applyFill="1" applyBorder="1" applyProtection="1"/>
    <xf numFmtId="171" fontId="9" fillId="0" borderId="0" xfId="0" applyNumberFormat="1" applyFont="1" applyFill="1" applyBorder="1" applyProtection="1"/>
    <xf numFmtId="0" fontId="27" fillId="0" borderId="43" xfId="0" applyFont="1" applyBorder="1"/>
    <xf numFmtId="43" fontId="13" fillId="0" borderId="44" xfId="2" applyFont="1" applyBorder="1"/>
    <xf numFmtId="0" fontId="13" fillId="0" borderId="44" xfId="0" applyFont="1" applyBorder="1"/>
    <xf numFmtId="0" fontId="13" fillId="0" borderId="45" xfId="0" applyFont="1" applyBorder="1"/>
    <xf numFmtId="0" fontId="27" fillId="0" borderId="39" xfId="0" applyFont="1" applyBorder="1"/>
    <xf numFmtId="43" fontId="13" fillId="0" borderId="0" xfId="2" applyFont="1" applyBorder="1"/>
    <xf numFmtId="0" fontId="13" fillId="0" borderId="38" xfId="0" applyFont="1" applyBorder="1"/>
    <xf numFmtId="43" fontId="13" fillId="0" borderId="0" xfId="0" applyNumberFormat="1" applyFont="1" applyBorder="1"/>
    <xf numFmtId="0" fontId="27" fillId="0" borderId="36" xfId="0" applyFont="1" applyBorder="1"/>
    <xf numFmtId="0" fontId="13" fillId="0" borderId="46" xfId="0" applyFont="1" applyBorder="1"/>
    <xf numFmtId="0" fontId="13" fillId="0" borderId="37" xfId="0" applyFont="1" applyBorder="1"/>
    <xf numFmtId="0" fontId="4" fillId="0" borderId="43" xfId="0" applyFont="1" applyBorder="1"/>
    <xf numFmtId="0" fontId="4" fillId="0" borderId="45" xfId="0" applyFont="1" applyBorder="1"/>
    <xf numFmtId="0" fontId="0" fillId="0" borderId="39" xfId="0" applyBorder="1"/>
    <xf numFmtId="0" fontId="0" fillId="0" borderId="38" xfId="0" applyBorder="1"/>
    <xf numFmtId="0" fontId="0" fillId="0" borderId="36" xfId="0" applyBorder="1"/>
    <xf numFmtId="0" fontId="0" fillId="0" borderId="43" xfId="0" applyBorder="1"/>
    <xf numFmtId="0" fontId="0" fillId="0" borderId="40" xfId="0" applyBorder="1"/>
    <xf numFmtId="0" fontId="0" fillId="0" borderId="0" xfId="0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38" xfId="0" applyBorder="1" applyAlignment="1">
      <alignment vertical="center"/>
    </xf>
    <xf numFmtId="0" fontId="4" fillId="0" borderId="40" xfId="0" applyFont="1" applyBorder="1"/>
    <xf numFmtId="0" fontId="30" fillId="0" borderId="0" xfId="0" applyFont="1"/>
    <xf numFmtId="4" fontId="17" fillId="0" borderId="0" xfId="0" applyNumberFormat="1" applyFont="1"/>
    <xf numFmtId="0" fontId="27" fillId="0" borderId="0" xfId="0" applyFont="1" applyBorder="1"/>
    <xf numFmtId="0" fontId="31" fillId="0" borderId="0" xfId="0" applyFont="1"/>
    <xf numFmtId="4" fontId="13" fillId="0" borderId="0" xfId="0" applyNumberFormat="1" applyFont="1" applyBorder="1"/>
    <xf numFmtId="0" fontId="0" fillId="0" borderId="24" xfId="0" applyBorder="1"/>
    <xf numFmtId="0" fontId="4" fillId="0" borderId="14" xfId="0" applyFont="1" applyBorder="1"/>
    <xf numFmtId="0" fontId="4" fillId="0" borderId="24" xfId="0" applyFont="1" applyFill="1" applyBorder="1"/>
    <xf numFmtId="0" fontId="33" fillId="0" borderId="0" xfId="0" applyFont="1"/>
    <xf numFmtId="0" fontId="0" fillId="0" borderId="14" xfId="0" applyBorder="1"/>
    <xf numFmtId="0" fontId="0" fillId="15" borderId="40" xfId="0" applyFill="1" applyBorder="1"/>
    <xf numFmtId="0" fontId="4" fillId="0" borderId="14" xfId="0" applyFont="1" applyBorder="1" applyAlignment="1">
      <alignment horizontal="center"/>
    </xf>
    <xf numFmtId="0" fontId="33" fillId="0" borderId="40" xfId="0" applyFont="1" applyBorder="1"/>
    <xf numFmtId="0" fontId="3" fillId="0" borderId="34" xfId="0" applyFont="1" applyBorder="1" applyAlignment="1">
      <alignment horizontal="center"/>
    </xf>
    <xf numFmtId="2" fontId="13" fillId="0" borderId="0" xfId="0" applyNumberFormat="1" applyFont="1"/>
    <xf numFmtId="0" fontId="7" fillId="0" borderId="17" xfId="0" applyFont="1" applyBorder="1" applyProtection="1">
      <protection locked="0"/>
    </xf>
    <xf numFmtId="0" fontId="7" fillId="0" borderId="24" xfId="0" applyFont="1" applyBorder="1" applyProtection="1">
      <protection locked="0"/>
    </xf>
    <xf numFmtId="0" fontId="7" fillId="0" borderId="54" xfId="0" applyFont="1" applyBorder="1" applyProtection="1">
      <protection locked="0"/>
    </xf>
    <xf numFmtId="4" fontId="7" fillId="0" borderId="17" xfId="0" applyNumberFormat="1" applyFont="1" applyFill="1" applyBorder="1" applyProtection="1">
      <protection locked="0"/>
    </xf>
    <xf numFmtId="4" fontId="7" fillId="0" borderId="24" xfId="0" applyNumberFormat="1" applyFont="1" applyFill="1" applyBorder="1" applyProtection="1">
      <protection locked="0"/>
    </xf>
    <xf numFmtId="2" fontId="7" fillId="0" borderId="17" xfId="0" applyNumberFormat="1" applyFont="1" applyFill="1" applyBorder="1" applyProtection="1">
      <protection locked="0"/>
    </xf>
    <xf numFmtId="2" fontId="7" fillId="0" borderId="55" xfId="0" applyNumberFormat="1" applyFont="1" applyFill="1" applyBorder="1" applyProtection="1">
      <protection locked="0"/>
    </xf>
    <xf numFmtId="2" fontId="7" fillId="0" borderId="24" xfId="0" applyNumberFormat="1" applyFont="1" applyFill="1" applyBorder="1" applyProtection="1">
      <protection locked="0"/>
    </xf>
    <xf numFmtId="0" fontId="13" fillId="0" borderId="0" xfId="0" applyFont="1" applyFill="1" applyBorder="1" applyAlignment="1">
      <alignment horizontal="right"/>
    </xf>
    <xf numFmtId="2" fontId="13" fillId="0" borderId="0" xfId="0" applyNumberFormat="1" applyFont="1" applyFill="1" applyBorder="1" applyAlignment="1">
      <alignment horizontal="right"/>
    </xf>
    <xf numFmtId="0" fontId="27" fillId="0" borderId="0" xfId="0" applyFont="1" applyFill="1" applyBorder="1"/>
    <xf numFmtId="0" fontId="13" fillId="0" borderId="0" xfId="0" applyFont="1" applyFill="1" applyBorder="1" applyAlignment="1">
      <alignment horizontal="center"/>
    </xf>
    <xf numFmtId="169" fontId="13" fillId="0" borderId="0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/>
    </xf>
    <xf numFmtId="0" fontId="0" fillId="0" borderId="56" xfId="0" applyBorder="1"/>
    <xf numFmtId="0" fontId="35" fillId="0" borderId="0" xfId="0" applyFont="1" applyBorder="1" applyProtection="1">
      <protection locked="0"/>
    </xf>
    <xf numFmtId="0" fontId="36" fillId="0" borderId="0" xfId="0" applyFont="1" applyProtection="1">
      <protection locked="0"/>
    </xf>
    <xf numFmtId="10" fontId="25" fillId="0" borderId="57" xfId="0" applyNumberFormat="1" applyFont="1" applyFill="1" applyBorder="1" applyProtection="1"/>
    <xf numFmtId="0" fontId="0" fillId="0" borderId="58" xfId="0" applyBorder="1"/>
    <xf numFmtId="2" fontId="0" fillId="0" borderId="59" xfId="0" applyNumberFormat="1" applyBorder="1"/>
    <xf numFmtId="0" fontId="0" fillId="0" borderId="59" xfId="0" applyBorder="1" applyAlignment="1">
      <alignment wrapText="1"/>
    </xf>
    <xf numFmtId="0" fontId="0" fillId="0" borderId="59" xfId="0" applyBorder="1"/>
    <xf numFmtId="0" fontId="0" fillId="0" borderId="60" xfId="0" applyBorder="1"/>
    <xf numFmtId="0" fontId="0" fillId="0" borderId="61" xfId="0" applyBorder="1"/>
    <xf numFmtId="2" fontId="0" fillId="0" borderId="61" xfId="0" applyNumberFormat="1" applyBorder="1"/>
    <xf numFmtId="0" fontId="29" fillId="0" borderId="61" xfId="0" applyFont="1" applyBorder="1" applyAlignment="1">
      <alignment horizontal="center"/>
    </xf>
    <xf numFmtId="0" fontId="0" fillId="0" borderId="62" xfId="0" applyBorder="1"/>
    <xf numFmtId="0" fontId="29" fillId="0" borderId="62" xfId="0" applyFont="1" applyBorder="1" applyAlignment="1">
      <alignment horizontal="center"/>
    </xf>
    <xf numFmtId="0" fontId="29" fillId="0" borderId="56" xfId="0" applyFont="1" applyBorder="1" applyAlignment="1">
      <alignment horizontal="center"/>
    </xf>
    <xf numFmtId="0" fontId="0" fillId="0" borderId="0" xfId="0" applyBorder="1"/>
    <xf numFmtId="0" fontId="3" fillId="0" borderId="0" xfId="0" applyFont="1"/>
    <xf numFmtId="0" fontId="4" fillId="0" borderId="0" xfId="0" applyFont="1" applyBorder="1" applyAlignment="1">
      <alignment horizontal="center"/>
    </xf>
    <xf numFmtId="0" fontId="24" fillId="0" borderId="0" xfId="0" applyFont="1"/>
    <xf numFmtId="0" fontId="24" fillId="0" borderId="0" xfId="0" applyFont="1" applyAlignment="1">
      <alignment wrapText="1"/>
    </xf>
    <xf numFmtId="0" fontId="38" fillId="16" borderId="0" xfId="0" applyFont="1" applyFill="1"/>
    <xf numFmtId="0" fontId="24" fillId="0" borderId="43" xfId="0" applyFont="1" applyBorder="1"/>
    <xf numFmtId="0" fontId="24" fillId="0" borderId="44" xfId="0" applyFont="1" applyBorder="1"/>
    <xf numFmtId="0" fontId="0" fillId="0" borderId="44" xfId="0" applyBorder="1"/>
    <xf numFmtId="9" fontId="0" fillId="0" borderId="44" xfId="0" applyNumberFormat="1" applyBorder="1"/>
    <xf numFmtId="0" fontId="0" fillId="0" borderId="45" xfId="0" applyBorder="1"/>
    <xf numFmtId="0" fontId="24" fillId="0" borderId="39" xfId="0" applyFont="1" applyBorder="1"/>
    <xf numFmtId="9" fontId="0" fillId="0" borderId="0" xfId="0" applyNumberFormat="1" applyBorder="1"/>
    <xf numFmtId="0" fontId="39" fillId="0" borderId="0" xfId="0" applyFont="1" applyBorder="1"/>
    <xf numFmtId="0" fontId="13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39" xfId="0" applyFont="1" applyBorder="1" applyAlignment="1">
      <alignment vertical="center"/>
    </xf>
    <xf numFmtId="0" fontId="39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40" fillId="0" borderId="0" xfId="0" applyFont="1" applyFill="1" applyBorder="1" applyAlignment="1">
      <alignment horizontal="right" vertical="center" wrapText="1"/>
    </xf>
    <xf numFmtId="2" fontId="0" fillId="0" borderId="0" xfId="4" applyNumberFormat="1" applyFont="1" applyBorder="1" applyAlignment="1">
      <alignment vertical="center"/>
    </xf>
    <xf numFmtId="0" fontId="40" fillId="0" borderId="34" xfId="0" applyFont="1" applyFill="1" applyBorder="1" applyAlignment="1">
      <alignment horizontal="right" vertical="center" wrapText="1"/>
    </xf>
    <xf numFmtId="2" fontId="0" fillId="0" borderId="34" xfId="4" applyNumberFormat="1" applyFont="1" applyBorder="1" applyAlignment="1">
      <alignment vertical="center"/>
    </xf>
    <xf numFmtId="0" fontId="4" fillId="0" borderId="63" xfId="0" applyFont="1" applyBorder="1" applyAlignment="1">
      <alignment horizontal="center" wrapText="1"/>
    </xf>
    <xf numFmtId="0" fontId="4" fillId="0" borderId="64" xfId="0" applyFont="1" applyBorder="1" applyAlignment="1">
      <alignment horizontal="center" wrapText="1"/>
    </xf>
    <xf numFmtId="0" fontId="4" fillId="0" borderId="45" xfId="0" applyFont="1" applyBorder="1" applyAlignment="1">
      <alignment horizontal="center" wrapText="1"/>
    </xf>
    <xf numFmtId="0" fontId="0" fillId="0" borderId="64" xfId="0" applyBorder="1"/>
    <xf numFmtId="0" fontId="0" fillId="0" borderId="65" xfId="0" applyBorder="1"/>
    <xf numFmtId="0" fontId="0" fillId="0" borderId="66" xfId="0" applyBorder="1"/>
    <xf numFmtId="0" fontId="39" fillId="0" borderId="66" xfId="0" applyFont="1" applyBorder="1" applyAlignment="1">
      <alignment horizontal="center"/>
    </xf>
    <xf numFmtId="0" fontId="0" fillId="0" borderId="37" xfId="0" applyBorder="1"/>
    <xf numFmtId="0" fontId="0" fillId="0" borderId="0" xfId="0" applyAlignment="1">
      <alignment horizontal="center" wrapText="1"/>
    </xf>
    <xf numFmtId="9" fontId="0" fillId="0" borderId="40" xfId="0" applyNumberFormat="1" applyBorder="1"/>
    <xf numFmtId="9" fontId="0" fillId="0" borderId="37" xfId="0" applyNumberFormat="1" applyBorder="1"/>
    <xf numFmtId="9" fontId="0" fillId="0" borderId="40" xfId="0" applyNumberFormat="1" applyBorder="1" applyAlignment="1">
      <alignment horizontal="right"/>
    </xf>
    <xf numFmtId="0" fontId="4" fillId="18" borderId="0" xfId="0" applyFont="1" applyFill="1" applyAlignment="1">
      <alignment horizontal="center" wrapText="1"/>
    </xf>
    <xf numFmtId="9" fontId="4" fillId="18" borderId="40" xfId="0" applyNumberFormat="1" applyFont="1" applyFill="1" applyBorder="1"/>
    <xf numFmtId="9" fontId="4" fillId="18" borderId="37" xfId="0" applyNumberFormat="1" applyFont="1" applyFill="1" applyBorder="1"/>
    <xf numFmtId="9" fontId="4" fillId="18" borderId="40" xfId="0" applyNumberFormat="1" applyFont="1" applyFill="1" applyBorder="1" applyAlignment="1">
      <alignment horizontal="right"/>
    </xf>
    <xf numFmtId="9" fontId="0" fillId="0" borderId="0" xfId="4" applyFont="1"/>
    <xf numFmtId="0" fontId="41" fillId="0" borderId="0" xfId="0" applyFont="1"/>
    <xf numFmtId="0" fontId="24" fillId="16" borderId="44" xfId="0" applyFont="1" applyFill="1" applyBorder="1"/>
    <xf numFmtId="0" fontId="0" fillId="16" borderId="64" xfId="0" applyFill="1" applyBorder="1"/>
    <xf numFmtId="0" fontId="38" fillId="16" borderId="67" xfId="0" applyFont="1" applyFill="1" applyBorder="1" applyAlignment="1">
      <alignment horizontal="center" vertical="center" wrapText="1"/>
    </xf>
    <xf numFmtId="0" fontId="38" fillId="16" borderId="65" xfId="0" applyFont="1" applyFill="1" applyBorder="1" applyAlignment="1">
      <alignment horizontal="center" vertical="center" wrapText="1"/>
    </xf>
    <xf numFmtId="0" fontId="24" fillId="16" borderId="65" xfId="0" applyFont="1" applyFill="1" applyBorder="1" applyAlignment="1">
      <alignment vertical="center" wrapText="1"/>
    </xf>
    <xf numFmtId="0" fontId="24" fillId="16" borderId="40" xfId="0" applyFont="1" applyFill="1" applyBorder="1" applyAlignment="1">
      <alignment vertical="center" wrapText="1"/>
    </xf>
    <xf numFmtId="0" fontId="41" fillId="0" borderId="43" xfId="0" applyFont="1" applyBorder="1" applyAlignment="1">
      <alignment horizontal="center" wrapText="1"/>
    </xf>
    <xf numFmtId="0" fontId="41" fillId="0" borderId="45" xfId="0" applyFont="1" applyBorder="1" applyAlignment="1">
      <alignment horizontal="center" vertical="center"/>
    </xf>
    <xf numFmtId="0" fontId="41" fillId="0" borderId="39" xfId="0" applyFont="1" applyBorder="1" applyAlignment="1">
      <alignment horizontal="center" vertical="center"/>
    </xf>
    <xf numFmtId="0" fontId="41" fillId="0" borderId="38" xfId="0" applyFont="1" applyBorder="1" applyAlignment="1">
      <alignment horizontal="center" vertical="center"/>
    </xf>
    <xf numFmtId="0" fontId="41" fillId="17" borderId="39" xfId="0" applyFont="1" applyFill="1" applyBorder="1" applyAlignment="1">
      <alignment horizontal="center" vertical="center"/>
    </xf>
    <xf numFmtId="0" fontId="41" fillId="0" borderId="63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/>
    </xf>
    <xf numFmtId="0" fontId="41" fillId="0" borderId="39" xfId="0" applyFont="1" applyFill="1" applyBorder="1" applyAlignment="1">
      <alignment horizontal="center" wrapText="1"/>
    </xf>
    <xf numFmtId="0" fontId="41" fillId="0" borderId="38" xfId="0" applyFont="1" applyFill="1" applyBorder="1" applyAlignment="1">
      <alignment horizontal="center" vertical="center"/>
    </xf>
    <xf numFmtId="0" fontId="41" fillId="0" borderId="39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" fontId="42" fillId="19" borderId="36" xfId="0" applyNumberFormat="1" applyFont="1" applyFill="1" applyBorder="1" applyAlignment="1">
      <alignment horizontal="right" vertical="center" wrapText="1"/>
    </xf>
    <xf numFmtId="10" fontId="43" fillId="0" borderId="37" xfId="0" applyNumberFormat="1" applyFont="1" applyBorder="1" applyAlignment="1">
      <alignment horizontal="center" vertical="center"/>
    </xf>
    <xf numFmtId="10" fontId="43" fillId="0" borderId="36" xfId="0" applyNumberFormat="1" applyFont="1" applyBorder="1" applyAlignment="1">
      <alignment horizontal="center" vertical="center"/>
    </xf>
    <xf numFmtId="10" fontId="43" fillId="0" borderId="66" xfId="0" applyNumberFormat="1" applyFont="1" applyBorder="1" applyAlignment="1">
      <alignment horizontal="center" vertical="center"/>
    </xf>
    <xf numFmtId="9" fontId="43" fillId="0" borderId="66" xfId="4" applyFont="1" applyBorder="1" applyAlignment="1">
      <alignment horizontal="center" vertical="center"/>
    </xf>
    <xf numFmtId="4" fontId="44" fillId="0" borderId="0" xfId="0" applyNumberFormat="1" applyFont="1"/>
    <xf numFmtId="4" fontId="45" fillId="19" borderId="0" xfId="0" applyNumberFormat="1" applyFont="1" applyFill="1" applyAlignment="1">
      <alignment wrapText="1"/>
    </xf>
    <xf numFmtId="0" fontId="41" fillId="0" borderId="0" xfId="0" applyFont="1" applyAlignment="1">
      <alignment horizontal="center" vertical="center"/>
    </xf>
    <xf numFmtId="9" fontId="41" fillId="0" borderId="0" xfId="0" applyNumberFormat="1" applyFont="1" applyAlignment="1">
      <alignment horizontal="center" vertical="center"/>
    </xf>
    <xf numFmtId="10" fontId="30" fillId="0" borderId="0" xfId="0" applyNumberFormat="1" applyFont="1" applyAlignment="1">
      <alignment horizontal="center" vertical="center"/>
    </xf>
    <xf numFmtId="10" fontId="0" fillId="0" borderId="0" xfId="0" applyNumberFormat="1" applyFill="1"/>
    <xf numFmtId="9" fontId="0" fillId="0" borderId="0" xfId="0" applyNumberFormat="1" applyFill="1" applyAlignment="1">
      <alignment vertical="center"/>
    </xf>
    <xf numFmtId="9" fontId="0" fillId="17" borderId="0" xfId="4" applyFont="1" applyFill="1" applyBorder="1" applyAlignment="1">
      <alignment horizontal="center" vertical="center"/>
    </xf>
    <xf numFmtId="9" fontId="0" fillId="17" borderId="46" xfId="4" applyFont="1" applyFill="1" applyBorder="1" applyAlignment="1">
      <alignment horizontal="center"/>
    </xf>
    <xf numFmtId="0" fontId="41" fillId="20" borderId="63" xfId="0" applyFont="1" applyFill="1" applyBorder="1" applyAlignment="1">
      <alignment horizontal="center" vertical="center"/>
    </xf>
    <xf numFmtId="0" fontId="0" fillId="0" borderId="64" xfId="0" applyBorder="1" applyAlignment="1">
      <alignment wrapText="1"/>
    </xf>
    <xf numFmtId="0" fontId="0" fillId="0" borderId="66" xfId="0" applyBorder="1" applyAlignment="1">
      <alignment wrapText="1"/>
    </xf>
    <xf numFmtId="0" fontId="3" fillId="0" borderId="40" xfId="0" applyFont="1" applyBorder="1" applyAlignment="1">
      <alignment horizontal="center"/>
    </xf>
    <xf numFmtId="0" fontId="6" fillId="11" borderId="47" xfId="0" applyFont="1" applyFill="1" applyBorder="1" applyAlignment="1" applyProtection="1">
      <alignment horizontal="center" vertical="center" wrapText="1"/>
    </xf>
    <xf numFmtId="0" fontId="6" fillId="11" borderId="0" xfId="0" applyFont="1" applyFill="1" applyBorder="1" applyAlignment="1" applyProtection="1">
      <alignment horizontal="center" vertical="center" wrapText="1"/>
    </xf>
    <xf numFmtId="0" fontId="15" fillId="0" borderId="48" xfId="0" applyFont="1" applyBorder="1" applyAlignment="1" applyProtection="1">
      <alignment horizontal="center" wrapText="1"/>
      <protection locked="0"/>
    </xf>
    <xf numFmtId="0" fontId="15" fillId="0" borderId="49" xfId="0" applyFont="1" applyBorder="1" applyAlignment="1" applyProtection="1">
      <alignment horizontal="center" wrapText="1"/>
      <protection locked="0"/>
    </xf>
    <xf numFmtId="0" fontId="15" fillId="0" borderId="50" xfId="0" applyFont="1" applyBorder="1" applyAlignment="1" applyProtection="1">
      <alignment horizontal="center" wrapText="1"/>
      <protection locked="0"/>
    </xf>
    <xf numFmtId="0" fontId="15" fillId="0" borderId="48" xfId="0" applyFont="1" applyBorder="1" applyAlignment="1" applyProtection="1">
      <alignment horizontal="center"/>
      <protection locked="0"/>
    </xf>
    <xf numFmtId="0" fontId="15" fillId="0" borderId="49" xfId="0" applyFont="1" applyBorder="1" applyAlignment="1" applyProtection="1">
      <alignment horizontal="center"/>
      <protection locked="0"/>
    </xf>
    <xf numFmtId="0" fontId="15" fillId="0" borderId="50" xfId="0" applyFont="1" applyBorder="1" applyAlignment="1" applyProtection="1">
      <alignment horizontal="center"/>
      <protection locked="0"/>
    </xf>
    <xf numFmtId="0" fontId="7" fillId="0" borderId="48" xfId="0" applyFont="1" applyBorder="1" applyAlignment="1" applyProtection="1">
      <alignment horizontal="center"/>
      <protection locked="0"/>
    </xf>
    <xf numFmtId="0" fontId="7" fillId="0" borderId="49" xfId="0" applyFont="1" applyBorder="1" applyAlignment="1" applyProtection="1">
      <alignment horizontal="center"/>
      <protection locked="0"/>
    </xf>
    <xf numFmtId="0" fontId="7" fillId="0" borderId="50" xfId="0" applyFont="1" applyBorder="1" applyAlignment="1" applyProtection="1">
      <alignment horizontal="center"/>
      <protection locked="0"/>
    </xf>
    <xf numFmtId="171" fontId="14" fillId="12" borderId="24" xfId="1" applyNumberFormat="1" applyFont="1" applyFill="1" applyBorder="1" applyAlignment="1" applyProtection="1">
      <alignment horizontal="center"/>
    </xf>
    <xf numFmtId="0" fontId="13" fillId="0" borderId="48" xfId="0" applyFont="1" applyBorder="1" applyAlignment="1">
      <alignment horizontal="center"/>
    </xf>
    <xf numFmtId="0" fontId="13" fillId="0" borderId="49" xfId="0" applyFont="1" applyBorder="1" applyAlignment="1">
      <alignment horizontal="center"/>
    </xf>
    <xf numFmtId="0" fontId="13" fillId="0" borderId="50" xfId="0" applyFont="1" applyBorder="1" applyAlignment="1">
      <alignment horizontal="center"/>
    </xf>
    <xf numFmtId="15" fontId="15" fillId="0" borderId="24" xfId="0" applyNumberFormat="1" applyFont="1" applyBorder="1" applyAlignment="1" applyProtection="1">
      <alignment horizontal="center"/>
      <protection locked="0"/>
    </xf>
    <xf numFmtId="0" fontId="17" fillId="0" borderId="24" xfId="0" applyFont="1" applyBorder="1" applyAlignment="1" applyProtection="1">
      <alignment horizontal="center"/>
      <protection locked="0"/>
    </xf>
    <xf numFmtId="0" fontId="15" fillId="0" borderId="24" xfId="0" applyFont="1" applyBorder="1" applyAlignment="1" applyProtection="1">
      <alignment horizontal="center"/>
      <protection locked="0"/>
    </xf>
    <xf numFmtId="1" fontId="7" fillId="0" borderId="24" xfId="0" applyNumberFormat="1" applyFont="1" applyBorder="1" applyAlignment="1" applyProtection="1">
      <alignment horizontal="center"/>
      <protection locked="0"/>
    </xf>
    <xf numFmtId="1" fontId="9" fillId="0" borderId="24" xfId="0" applyNumberFormat="1" applyFont="1" applyBorder="1" applyAlignment="1" applyProtection="1">
      <alignment horizontal="center"/>
      <protection locked="0"/>
    </xf>
    <xf numFmtId="0" fontId="34" fillId="0" borderId="0" xfId="0" applyFont="1" applyAlignment="1">
      <alignment horizontal="center"/>
    </xf>
    <xf numFmtId="0" fontId="3" fillId="0" borderId="34" xfId="0" applyFont="1" applyBorder="1" applyAlignment="1">
      <alignment horizontal="center"/>
    </xf>
    <xf numFmtId="0" fontId="4" fillId="13" borderId="0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Border="1"/>
    <xf numFmtId="0" fontId="37" fillId="14" borderId="51" xfId="0" applyFont="1" applyFill="1" applyBorder="1" applyAlignment="1">
      <alignment horizontal="center" vertical="center"/>
    </xf>
    <xf numFmtId="0" fontId="37" fillId="14" borderId="52" xfId="0" applyFont="1" applyFill="1" applyBorder="1" applyAlignment="1">
      <alignment horizontal="center" vertical="center"/>
    </xf>
    <xf numFmtId="0" fontId="37" fillId="14" borderId="53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0" fillId="20" borderId="0" xfId="0" applyFill="1" applyAlignment="1">
      <alignment horizontal="center" wrapText="1"/>
    </xf>
    <xf numFmtId="0" fontId="4" fillId="0" borderId="4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24" fillId="16" borderId="67" xfId="0" applyFont="1" applyFill="1" applyBorder="1" applyAlignment="1">
      <alignment horizontal="center"/>
    </xf>
    <xf numFmtId="0" fontId="24" fillId="16" borderId="65" xfId="0" applyFont="1" applyFill="1" applyBorder="1" applyAlignment="1">
      <alignment horizontal="center"/>
    </xf>
    <xf numFmtId="0" fontId="0" fillId="0" borderId="64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24" fillId="0" borderId="64" xfId="0" applyFont="1" applyBorder="1" applyAlignment="1">
      <alignment horizontal="center" vertical="center" wrapText="1"/>
    </xf>
    <xf numFmtId="0" fontId="24" fillId="0" borderId="66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24" fillId="17" borderId="0" xfId="0" applyFont="1" applyFill="1" applyAlignment="1">
      <alignment horizontal="center" wrapText="1"/>
    </xf>
    <xf numFmtId="9" fontId="24" fillId="0" borderId="0" xfId="0" applyNumberFormat="1" applyFont="1" applyBorder="1" applyAlignment="1">
      <alignment horizontal="left"/>
    </xf>
    <xf numFmtId="9" fontId="24" fillId="0" borderId="38" xfId="0" applyNumberFormat="1" applyFont="1" applyBorder="1" applyAlignment="1">
      <alignment horizontal="left"/>
    </xf>
    <xf numFmtId="9" fontId="24" fillId="0" borderId="0" xfId="0" applyNumberFormat="1" applyFont="1" applyBorder="1" applyAlignment="1">
      <alignment horizontal="left" vertical="center"/>
    </xf>
    <xf numFmtId="9" fontId="24" fillId="0" borderId="38" xfId="0" applyNumberFormat="1" applyFont="1" applyBorder="1" applyAlignment="1">
      <alignment horizontal="left" vertical="center"/>
    </xf>
    <xf numFmtId="0" fontId="24" fillId="0" borderId="39" xfId="0" applyFont="1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24" fillId="0" borderId="38" xfId="0" applyFont="1" applyBorder="1" applyAlignment="1">
      <alignment horizontal="left" vertical="center" wrapText="1"/>
    </xf>
    <xf numFmtId="0" fontId="24" fillId="0" borderId="46" xfId="0" applyFont="1" applyBorder="1" applyAlignment="1">
      <alignment horizontal="left" vertical="center" wrapText="1"/>
    </xf>
    <xf numFmtId="0" fontId="24" fillId="0" borderId="37" xfId="0" applyFont="1" applyBorder="1" applyAlignment="1">
      <alignment horizontal="left" vertical="center" wrapText="1"/>
    </xf>
  </cellXfs>
  <cellStyles count="5">
    <cellStyle name="Euro" xfId="1"/>
    <cellStyle name="Milliers" xfId="2" builtinId="3"/>
    <cellStyle name="Normal" xfId="0" builtinId="0"/>
    <cellStyle name="Normal_ASSIETE.XLS" xfId="3"/>
    <cellStyle name="Pourcentage" xfId="4" builtinId="5"/>
  </cellStyles>
  <dxfs count="4"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4700B8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3366"/>
      <rgbColor rgb="00666699"/>
      <rgbColor rgb="00969696"/>
      <rgbColor rgb="00003366"/>
      <rgbColor rgb="00339933"/>
      <rgbColor rgb="00003300"/>
      <rgbColor rgb="00333300"/>
      <rgbColor rgb="00993300"/>
      <rgbColor rgb="00993366"/>
      <rgbColor rgb="00333399"/>
      <rgbColor rgb="00333333"/>
    </indexed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15"/>
  <sheetViews>
    <sheetView showGridLines="0" view="pageBreakPreview" topLeftCell="A67" zoomScale="112" zoomScaleNormal="80" zoomScaleSheetLayoutView="112" workbookViewId="0">
      <selection activeCell="D2" sqref="D2"/>
    </sheetView>
  </sheetViews>
  <sheetFormatPr baseColWidth="10" defaultRowHeight="15" x14ac:dyDescent="0.2"/>
  <cols>
    <col min="1" max="1" width="77.5703125" style="1" customWidth="1"/>
    <col min="2" max="2" width="25.7109375" style="1" customWidth="1"/>
    <col min="3" max="3" width="2.85546875" style="1" customWidth="1"/>
    <col min="4" max="4" width="16.85546875" style="1" customWidth="1"/>
    <col min="5" max="5" width="12" style="1" customWidth="1"/>
    <col min="6" max="16384" width="11.42578125" style="1"/>
  </cols>
  <sheetData>
    <row r="1" spans="1:5" ht="26.25" customHeight="1" x14ac:dyDescent="0.2">
      <c r="A1" s="312" t="s">
        <v>146</v>
      </c>
      <c r="B1" s="313"/>
      <c r="C1" s="313"/>
      <c r="D1" s="313"/>
    </row>
    <row r="2" spans="1:5" x14ac:dyDescent="0.2">
      <c r="C2" s="113" t="s">
        <v>0</v>
      </c>
      <c r="D2" s="112">
        <f ca="1">TODAY()</f>
        <v>44676</v>
      </c>
    </row>
    <row r="3" spans="1:5" ht="15.75" x14ac:dyDescent="0.25">
      <c r="A3" s="143" t="s">
        <v>106</v>
      </c>
      <c r="B3" s="71"/>
      <c r="C3" s="71"/>
      <c r="D3" s="72"/>
    </row>
    <row r="4" spans="1:5" ht="22.5" customHeight="1" x14ac:dyDescent="0.2">
      <c r="A4" s="61" t="s">
        <v>73</v>
      </c>
      <c r="B4" s="59"/>
      <c r="C4" s="59"/>
      <c r="D4" s="60"/>
      <c r="E4" s="29"/>
    </row>
    <row r="5" spans="1:5" x14ac:dyDescent="0.2">
      <c r="A5" s="28"/>
      <c r="B5" s="69"/>
      <c r="C5" s="29"/>
      <c r="D5" s="75"/>
      <c r="E5" s="29"/>
    </row>
    <row r="6" spans="1:5" x14ac:dyDescent="0.2">
      <c r="A6" s="30"/>
      <c r="B6" s="70" t="s">
        <v>1</v>
      </c>
      <c r="C6" s="29"/>
      <c r="D6" s="73" t="s">
        <v>2</v>
      </c>
      <c r="E6" s="29"/>
    </row>
    <row r="7" spans="1:5" ht="4.5" customHeight="1" x14ac:dyDescent="0.2">
      <c r="A7" s="31"/>
      <c r="B7" s="70"/>
      <c r="C7" s="29"/>
      <c r="D7" s="73"/>
      <c r="E7" s="29"/>
    </row>
    <row r="8" spans="1:5" ht="16.7" customHeight="1" x14ac:dyDescent="0.2">
      <c r="A8" s="129" t="s">
        <v>3</v>
      </c>
      <c r="B8" s="314"/>
      <c r="C8" s="315"/>
      <c r="D8" s="316"/>
      <c r="E8" s="29"/>
    </row>
    <row r="9" spans="1:5" x14ac:dyDescent="0.2">
      <c r="A9" s="129" t="s">
        <v>4</v>
      </c>
      <c r="B9" s="317"/>
      <c r="C9" s="318"/>
      <c r="D9" s="319"/>
      <c r="E9" s="29"/>
    </row>
    <row r="10" spans="1:5" x14ac:dyDescent="0.2">
      <c r="A10" s="51" t="s">
        <v>5</v>
      </c>
      <c r="B10" s="320" t="s">
        <v>6</v>
      </c>
      <c r="C10" s="321"/>
      <c r="D10" s="322"/>
      <c r="E10" s="29"/>
    </row>
    <row r="11" spans="1:5" x14ac:dyDescent="0.2">
      <c r="A11" s="51" t="s">
        <v>7</v>
      </c>
      <c r="B11" s="324" t="s">
        <v>8</v>
      </c>
      <c r="C11" s="325"/>
      <c r="D11" s="326"/>
      <c r="E11" s="29"/>
    </row>
    <row r="12" spans="1:5" x14ac:dyDescent="0.2">
      <c r="A12" s="130" t="s">
        <v>9</v>
      </c>
      <c r="B12" s="317"/>
      <c r="C12" s="318"/>
      <c r="D12" s="319"/>
      <c r="E12" s="33"/>
    </row>
    <row r="13" spans="1:5" x14ac:dyDescent="0.2">
      <c r="A13" s="98" t="s">
        <v>95</v>
      </c>
      <c r="B13" s="320"/>
      <c r="C13" s="321"/>
      <c r="D13" s="322"/>
      <c r="E13" s="33"/>
    </row>
    <row r="14" spans="1:5" x14ac:dyDescent="0.2">
      <c r="A14" s="34"/>
      <c r="B14" s="35"/>
      <c r="C14" s="29"/>
      <c r="D14" s="36"/>
      <c r="E14" s="33"/>
    </row>
    <row r="15" spans="1:5" x14ac:dyDescent="0.2">
      <c r="A15" s="51" t="s">
        <v>10</v>
      </c>
      <c r="B15" s="330">
        <f>surfaces!C11</f>
        <v>0</v>
      </c>
      <c r="C15" s="330"/>
      <c r="D15" s="330"/>
      <c r="E15" s="33"/>
    </row>
    <row r="16" spans="1:5" x14ac:dyDescent="0.2">
      <c r="A16" s="51" t="s">
        <v>11</v>
      </c>
      <c r="B16" s="330">
        <f>surfaces!C23</f>
        <v>0</v>
      </c>
      <c r="C16" s="330"/>
      <c r="D16" s="330"/>
      <c r="E16" s="33"/>
    </row>
    <row r="17" spans="1:5" x14ac:dyDescent="0.2">
      <c r="A17" s="128" t="s">
        <v>12</v>
      </c>
      <c r="B17" s="331">
        <f>SUM(B15:B16)</f>
        <v>0</v>
      </c>
      <c r="C17" s="331"/>
      <c r="D17" s="331"/>
      <c r="E17" s="33"/>
    </row>
    <row r="18" spans="1:5" x14ac:dyDescent="0.2">
      <c r="A18" s="51" t="s">
        <v>13</v>
      </c>
      <c r="B18" s="330">
        <f>surfaces!B32+surfaces!D32</f>
        <v>0</v>
      </c>
      <c r="C18" s="330"/>
      <c r="D18" s="330"/>
      <c r="E18" s="33"/>
    </row>
    <row r="19" spans="1:5" x14ac:dyDescent="0.2">
      <c r="A19" s="51" t="s">
        <v>14</v>
      </c>
      <c r="B19" s="330">
        <f>surfaces!B33+surfaces!D33</f>
        <v>0</v>
      </c>
      <c r="C19" s="330"/>
      <c r="D19" s="330"/>
      <c r="E19" s="33"/>
    </row>
    <row r="20" spans="1:5" x14ac:dyDescent="0.2">
      <c r="A20" s="51" t="s">
        <v>15</v>
      </c>
      <c r="B20" s="329">
        <v>9</v>
      </c>
      <c r="C20" s="329"/>
      <c r="D20" s="329"/>
      <c r="E20" s="29"/>
    </row>
    <row r="21" spans="1:5" x14ac:dyDescent="0.2">
      <c r="A21" s="51" t="s">
        <v>115</v>
      </c>
      <c r="B21" s="317"/>
      <c r="C21" s="318"/>
      <c r="D21" s="319"/>
      <c r="E21" s="29"/>
    </row>
    <row r="22" spans="1:5" x14ac:dyDescent="0.2">
      <c r="A22" s="129" t="s">
        <v>96</v>
      </c>
      <c r="B22" s="328" t="s">
        <v>16</v>
      </c>
      <c r="C22" s="328"/>
      <c r="D22" s="328"/>
      <c r="E22" s="29"/>
    </row>
    <row r="23" spans="1:5" x14ac:dyDescent="0.2">
      <c r="A23" s="129" t="s">
        <v>17</v>
      </c>
      <c r="B23" s="329">
        <v>1</v>
      </c>
      <c r="C23" s="329"/>
      <c r="D23" s="329"/>
      <c r="E23" s="29"/>
    </row>
    <row r="24" spans="1:5" x14ac:dyDescent="0.2">
      <c r="A24" s="129" t="s">
        <v>18</v>
      </c>
      <c r="B24" s="327"/>
      <c r="C24" s="327"/>
      <c r="D24" s="327"/>
      <c r="E24" s="29"/>
    </row>
    <row r="25" spans="1:5" x14ac:dyDescent="0.2">
      <c r="A25" s="129" t="s">
        <v>107</v>
      </c>
      <c r="B25" s="327"/>
      <c r="C25" s="327"/>
      <c r="D25" s="327"/>
      <c r="E25" s="29"/>
    </row>
    <row r="26" spans="1:5" x14ac:dyDescent="0.2">
      <c r="A26" s="37" t="s">
        <v>19</v>
      </c>
      <c r="B26" s="38"/>
      <c r="C26" s="29"/>
      <c r="D26" s="39"/>
      <c r="E26" s="29"/>
    </row>
    <row r="27" spans="1:5" x14ac:dyDescent="0.2">
      <c r="A27" s="37"/>
      <c r="B27" s="38"/>
      <c r="C27" s="29"/>
      <c r="D27" s="39"/>
      <c r="E27" s="29"/>
    </row>
    <row r="28" spans="1:5" x14ac:dyDescent="0.2">
      <c r="A28" s="65" t="s">
        <v>93</v>
      </c>
      <c r="B28" s="64"/>
      <c r="C28" s="64"/>
      <c r="D28" s="64"/>
      <c r="E28" s="29"/>
    </row>
    <row r="29" spans="1:5" x14ac:dyDescent="0.2">
      <c r="A29" s="32" t="s">
        <v>122</v>
      </c>
      <c r="B29" s="95">
        <v>0</v>
      </c>
      <c r="C29" s="29"/>
      <c r="D29" s="92"/>
      <c r="E29" s="29"/>
    </row>
    <row r="30" spans="1:5" x14ac:dyDescent="0.2">
      <c r="A30" s="32" t="s">
        <v>20</v>
      </c>
      <c r="B30" s="96">
        <f>surfaces!D11</f>
        <v>0</v>
      </c>
      <c r="C30" s="29"/>
      <c r="D30" s="50"/>
      <c r="E30" s="43"/>
    </row>
    <row r="31" spans="1:5" x14ac:dyDescent="0.2">
      <c r="A31" s="32" t="s">
        <v>21</v>
      </c>
      <c r="B31" s="96">
        <f>surfaces!E11</f>
        <v>0</v>
      </c>
      <c r="C31" s="29"/>
      <c r="D31" s="50"/>
      <c r="E31" s="29"/>
    </row>
    <row r="32" spans="1:5" x14ac:dyDescent="0.2">
      <c r="A32" s="44" t="s">
        <v>22</v>
      </c>
      <c r="B32" s="110">
        <f>B30+(B31/2)</f>
        <v>0</v>
      </c>
      <c r="C32" s="29"/>
      <c r="D32" s="93"/>
      <c r="E32" s="45"/>
    </row>
    <row r="33" spans="1:10" x14ac:dyDescent="0.2">
      <c r="A33" s="107"/>
      <c r="B33" s="108"/>
      <c r="C33" s="54"/>
      <c r="D33" s="93"/>
      <c r="E33" s="45"/>
    </row>
    <row r="34" spans="1:10" x14ac:dyDescent="0.2">
      <c r="A34" s="46" t="s">
        <v>23</v>
      </c>
      <c r="B34" s="97">
        <f>surfaces!D23</f>
        <v>0</v>
      </c>
      <c r="C34" s="29"/>
      <c r="D34" s="93"/>
      <c r="E34" s="45"/>
    </row>
    <row r="35" spans="1:10" x14ac:dyDescent="0.2">
      <c r="A35" s="32" t="s">
        <v>24</v>
      </c>
      <c r="B35" s="97">
        <f>surfaces!E23</f>
        <v>0</v>
      </c>
      <c r="C35" s="29"/>
      <c r="D35" s="93"/>
      <c r="E35" s="45"/>
    </row>
    <row r="36" spans="1:10" x14ac:dyDescent="0.2">
      <c r="A36" s="44" t="s">
        <v>25</v>
      </c>
      <c r="B36" s="110">
        <f>B34+(B35/2)</f>
        <v>0</v>
      </c>
      <c r="C36" s="29"/>
      <c r="D36" s="93"/>
      <c r="E36" s="45"/>
    </row>
    <row r="37" spans="1:10" x14ac:dyDescent="0.2">
      <c r="A37" s="107"/>
      <c r="B37" s="108"/>
      <c r="C37" s="29"/>
      <c r="D37" s="93"/>
      <c r="E37" s="45"/>
    </row>
    <row r="38" spans="1:10" x14ac:dyDescent="0.2">
      <c r="A38" s="32" t="s">
        <v>26</v>
      </c>
      <c r="B38" s="97">
        <f>B30+B34</f>
        <v>0</v>
      </c>
      <c r="C38" s="29"/>
      <c r="D38" s="67"/>
      <c r="E38" s="45"/>
    </row>
    <row r="39" spans="1:10" x14ac:dyDescent="0.2">
      <c r="A39" s="32" t="s">
        <v>27</v>
      </c>
      <c r="B39" s="97">
        <f>B31+B35</f>
        <v>0</v>
      </c>
      <c r="C39" s="29"/>
      <c r="D39" s="67"/>
      <c r="E39" s="45"/>
    </row>
    <row r="40" spans="1:10" x14ac:dyDescent="0.2">
      <c r="A40" s="109" t="s">
        <v>28</v>
      </c>
      <c r="B40" s="111">
        <f>B32+B36</f>
        <v>0</v>
      </c>
      <c r="C40" s="29"/>
      <c r="D40" s="67"/>
      <c r="E40" s="45"/>
    </row>
    <row r="41" spans="1:10" x14ac:dyDescent="0.2">
      <c r="A41" s="37"/>
      <c r="B41" s="38"/>
      <c r="C41" s="29"/>
      <c r="D41" s="39"/>
      <c r="E41" s="29"/>
      <c r="J41" s="3"/>
    </row>
    <row r="42" spans="1:10" ht="22.5" customHeight="1" x14ac:dyDescent="0.2">
      <c r="A42" s="61" t="s">
        <v>88</v>
      </c>
      <c r="B42" s="59"/>
      <c r="C42" s="59"/>
      <c r="D42" s="60"/>
      <c r="E42" s="29"/>
    </row>
    <row r="43" spans="1:10" s="2" customFormat="1" x14ac:dyDescent="0.2">
      <c r="A43" s="40"/>
      <c r="B43" s="40"/>
      <c r="C43" s="40"/>
      <c r="D43" s="41"/>
      <c r="E43" s="40"/>
    </row>
    <row r="44" spans="1:10" s="2" customFormat="1" x14ac:dyDescent="0.2">
      <c r="A44" s="65" t="s">
        <v>97</v>
      </c>
      <c r="B44" s="64"/>
      <c r="C44" s="64"/>
      <c r="D44" s="64"/>
      <c r="E44" s="40"/>
    </row>
    <row r="45" spans="1:10" x14ac:dyDescent="0.2">
      <c r="A45" s="32" t="s">
        <v>34</v>
      </c>
      <c r="B45" s="114"/>
      <c r="C45" s="84"/>
      <c r="D45" s="91"/>
      <c r="E45" s="29"/>
    </row>
    <row r="46" spans="1:10" ht="15.75" customHeight="1" x14ac:dyDescent="0.2">
      <c r="A46" s="32" t="s">
        <v>35</v>
      </c>
      <c r="B46" s="131"/>
      <c r="C46" s="29"/>
      <c r="D46" s="91"/>
      <c r="E46" s="29"/>
    </row>
    <row r="47" spans="1:10" x14ac:dyDescent="0.2">
      <c r="A47" s="32" t="s">
        <v>36</v>
      </c>
      <c r="B47" s="131"/>
      <c r="C47" s="29"/>
      <c r="D47" s="91"/>
      <c r="E47" s="29"/>
    </row>
    <row r="48" spans="1:10" x14ac:dyDescent="0.2">
      <c r="A48" s="57"/>
      <c r="B48" s="66"/>
      <c r="C48" s="54"/>
      <c r="D48" s="67"/>
      <c r="E48" s="45"/>
    </row>
    <row r="49" spans="1:5" x14ac:dyDescent="0.2">
      <c r="A49" s="65" t="s">
        <v>92</v>
      </c>
      <c r="B49" s="64"/>
      <c r="C49" s="64"/>
      <c r="D49" s="64"/>
      <c r="E49" s="45"/>
    </row>
    <row r="50" spans="1:5" x14ac:dyDescent="0.2">
      <c r="A50" s="57"/>
      <c r="B50" s="135" t="s">
        <v>2</v>
      </c>
      <c r="C50" s="54"/>
      <c r="E50" s="45"/>
    </row>
    <row r="51" spans="1:5" x14ac:dyDescent="0.2">
      <c r="A51" s="137" t="s">
        <v>153</v>
      </c>
      <c r="B51" s="136">
        <v>0</v>
      </c>
      <c r="C51" s="29"/>
    </row>
    <row r="52" spans="1:5" x14ac:dyDescent="0.2">
      <c r="A52" s="137" t="s">
        <v>151</v>
      </c>
      <c r="B52" s="136">
        <v>0</v>
      </c>
      <c r="C52" s="29"/>
    </row>
    <row r="53" spans="1:5" x14ac:dyDescent="0.2">
      <c r="A53" s="138" t="s">
        <v>150</v>
      </c>
      <c r="B53" s="136">
        <v>0</v>
      </c>
      <c r="C53" s="29"/>
    </row>
    <row r="54" spans="1:5" s="221" customFormat="1" ht="16.149999999999999" customHeight="1" x14ac:dyDescent="0.2">
      <c r="A54" s="138" t="s">
        <v>152</v>
      </c>
      <c r="B54" s="136">
        <v>0</v>
      </c>
      <c r="C54" s="220"/>
    </row>
    <row r="55" spans="1:5" x14ac:dyDescent="0.2">
      <c r="A55" s="140" t="s">
        <v>147</v>
      </c>
      <c r="B55" s="222">
        <v>0</v>
      </c>
      <c r="C55" s="29"/>
    </row>
    <row r="56" spans="1:5" x14ac:dyDescent="0.2">
      <c r="A56" s="140" t="s">
        <v>149</v>
      </c>
      <c r="B56" s="139">
        <v>0</v>
      </c>
      <c r="C56" s="29"/>
    </row>
    <row r="57" spans="1:5" x14ac:dyDescent="0.2">
      <c r="A57" s="153" t="s">
        <v>148</v>
      </c>
      <c r="B57" s="154">
        <v>0</v>
      </c>
      <c r="C57" s="29"/>
    </row>
    <row r="58" spans="1:5" x14ac:dyDescent="0.2">
      <c r="A58" s="117" t="s">
        <v>94</v>
      </c>
      <c r="B58" s="134">
        <f>SUM(B51:B57)</f>
        <v>0</v>
      </c>
      <c r="C58" s="118"/>
    </row>
    <row r="59" spans="1:5" ht="12.75" customHeight="1" x14ac:dyDescent="0.2">
      <c r="A59" s="120"/>
      <c r="B59" s="121"/>
      <c r="C59" s="54"/>
      <c r="D59" s="94"/>
    </row>
    <row r="60" spans="1:5" x14ac:dyDescent="0.2">
      <c r="A60" s="119" t="s">
        <v>123</v>
      </c>
      <c r="B60" s="144">
        <f>IF(B58&gt;0.15,0.15,B58)</f>
        <v>0</v>
      </c>
      <c r="C60" s="54"/>
      <c r="D60" s="3"/>
      <c r="E60" s="29"/>
    </row>
    <row r="61" spans="1:5" x14ac:dyDescent="0.2">
      <c r="A61" s="57"/>
      <c r="B61" s="66"/>
      <c r="C61" s="54"/>
      <c r="D61" s="67"/>
      <c r="E61" s="45"/>
    </row>
    <row r="62" spans="1:5" ht="22.5" customHeight="1" x14ac:dyDescent="0.2">
      <c r="A62" s="61" t="s">
        <v>108</v>
      </c>
      <c r="B62" s="59"/>
      <c r="C62" s="59"/>
      <c r="D62" s="60"/>
      <c r="E62" s="45"/>
    </row>
    <row r="63" spans="1:5" x14ac:dyDescent="0.2">
      <c r="A63" s="107"/>
      <c r="B63" s="124"/>
      <c r="C63" s="54"/>
      <c r="D63" s="125"/>
      <c r="E63" s="45"/>
    </row>
    <row r="64" spans="1:5" x14ac:dyDescent="0.2">
      <c r="A64" s="32" t="s">
        <v>74</v>
      </c>
      <c r="B64" s="47" t="e">
        <f>0.77*(1+B15*(20/B32))</f>
        <v>#DIV/0!</v>
      </c>
      <c r="C64" s="29"/>
      <c r="D64" s="67"/>
      <c r="E64" s="45"/>
    </row>
    <row r="65" spans="1:5" x14ac:dyDescent="0.2">
      <c r="A65" s="32" t="s">
        <v>75</v>
      </c>
      <c r="B65" s="47" t="e">
        <f>0.77*(1+B15*(20/B30))</f>
        <v>#DIV/0!</v>
      </c>
      <c r="C65" s="29"/>
      <c r="D65" s="67"/>
      <c r="E65" s="45"/>
    </row>
    <row r="66" spans="1:5" x14ac:dyDescent="0.2">
      <c r="A66" s="51"/>
      <c r="B66" s="123"/>
      <c r="C66" s="29"/>
      <c r="D66" s="67"/>
      <c r="E66" s="45"/>
    </row>
    <row r="67" spans="1:5" x14ac:dyDescent="0.2">
      <c r="A67" s="32" t="s">
        <v>76</v>
      </c>
      <c r="B67" s="47" t="e">
        <f>0.77*(1+B16*(20/B36))</f>
        <v>#DIV/0!</v>
      </c>
      <c r="C67" s="29"/>
      <c r="D67" s="67"/>
      <c r="E67" s="45"/>
    </row>
    <row r="68" spans="1:5" x14ac:dyDescent="0.2">
      <c r="A68" s="32" t="s">
        <v>77</v>
      </c>
      <c r="B68" s="47" t="e">
        <f>0.77*(1+B16*(20/B34))</f>
        <v>#DIV/0!</v>
      </c>
      <c r="C68" s="29"/>
      <c r="D68" s="67"/>
      <c r="E68" s="45"/>
    </row>
    <row r="69" spans="1:5" x14ac:dyDescent="0.2">
      <c r="A69" s="51"/>
      <c r="B69" s="123"/>
      <c r="C69" s="29"/>
      <c r="D69" s="67"/>
      <c r="E69" s="45"/>
    </row>
    <row r="70" spans="1:5" x14ac:dyDescent="0.2">
      <c r="A70" s="32" t="s">
        <v>78</v>
      </c>
      <c r="B70" s="122" t="e">
        <f>0.77*(1+B17*(20/B40))</f>
        <v>#DIV/0!</v>
      </c>
      <c r="C70" s="29"/>
      <c r="D70" s="126"/>
      <c r="E70" s="29"/>
    </row>
    <row r="71" spans="1:5" x14ac:dyDescent="0.2">
      <c r="A71" s="48" t="s">
        <v>79</v>
      </c>
      <c r="B71" s="47" t="e">
        <f>0.77*(1+B17*(20/B38))</f>
        <v>#DIV/0!</v>
      </c>
      <c r="C71" s="29"/>
      <c r="D71" s="127"/>
      <c r="E71" s="29"/>
    </row>
    <row r="72" spans="1:5" x14ac:dyDescent="0.2">
      <c r="A72" s="34"/>
      <c r="B72" s="49"/>
      <c r="C72" s="29"/>
      <c r="D72" s="50"/>
      <c r="E72" s="29"/>
    </row>
    <row r="73" spans="1:5" x14ac:dyDescent="0.2">
      <c r="A73" s="51" t="s">
        <v>29</v>
      </c>
      <c r="B73" s="42">
        <v>0</v>
      </c>
      <c r="C73" s="29"/>
      <c r="D73" s="74">
        <f>B73</f>
        <v>0</v>
      </c>
      <c r="E73" s="29"/>
    </row>
    <row r="74" spans="1:5" x14ac:dyDescent="0.2">
      <c r="A74" s="34"/>
      <c r="B74" s="52"/>
      <c r="C74" s="29"/>
      <c r="D74" s="53"/>
      <c r="E74" s="29"/>
    </row>
    <row r="75" spans="1:5" ht="22.5" customHeight="1" x14ac:dyDescent="0.2">
      <c r="A75" s="61" t="s">
        <v>89</v>
      </c>
      <c r="B75" s="59"/>
      <c r="C75" s="59"/>
      <c r="D75" s="60"/>
      <c r="E75" s="29"/>
    </row>
    <row r="76" spans="1:5" x14ac:dyDescent="0.2">
      <c r="A76" s="62"/>
      <c r="B76" s="54"/>
      <c r="C76" s="29"/>
      <c r="D76" s="63"/>
      <c r="E76" s="29"/>
    </row>
    <row r="77" spans="1:5" x14ac:dyDescent="0.2">
      <c r="A77" s="132" t="s">
        <v>80</v>
      </c>
      <c r="B77" s="133">
        <v>5.8</v>
      </c>
      <c r="C77" s="54"/>
      <c r="E77" s="29"/>
    </row>
    <row r="78" spans="1:5" x14ac:dyDescent="0.2">
      <c r="A78" s="76" t="s">
        <v>30</v>
      </c>
      <c r="B78" s="77" t="e">
        <f>B77*B64</f>
        <v>#DIV/0!</v>
      </c>
      <c r="C78" s="54"/>
      <c r="E78" s="29"/>
    </row>
    <row r="79" spans="1:5" x14ac:dyDescent="0.2">
      <c r="A79" s="76" t="s">
        <v>31</v>
      </c>
      <c r="B79" s="77" t="e">
        <f>B77*B65</f>
        <v>#DIV/0!</v>
      </c>
      <c r="C79" s="54"/>
      <c r="E79" s="29"/>
    </row>
    <row r="80" spans="1:5" x14ac:dyDescent="0.2">
      <c r="A80" s="51"/>
      <c r="B80" s="78"/>
      <c r="C80" s="54"/>
      <c r="E80" s="29"/>
    </row>
    <row r="81" spans="1:5" x14ac:dyDescent="0.2">
      <c r="A81" s="132" t="s">
        <v>81</v>
      </c>
      <c r="B81" s="141">
        <v>5.15</v>
      </c>
      <c r="C81" s="54"/>
      <c r="E81" s="29"/>
    </row>
    <row r="82" spans="1:5" x14ac:dyDescent="0.2">
      <c r="A82" s="76" t="s">
        <v>32</v>
      </c>
      <c r="B82" s="79" t="e">
        <f>B81*B67</f>
        <v>#DIV/0!</v>
      </c>
      <c r="C82" s="54"/>
      <c r="E82" s="29"/>
    </row>
    <row r="83" spans="1:5" x14ac:dyDescent="0.2">
      <c r="A83" s="76" t="s">
        <v>33</v>
      </c>
      <c r="B83" s="77" t="e">
        <f>B81*B68</f>
        <v>#DIV/0!</v>
      </c>
      <c r="C83" s="54"/>
      <c r="E83" s="29"/>
    </row>
    <row r="84" spans="1:5" x14ac:dyDescent="0.2">
      <c r="A84" s="100"/>
      <c r="B84" s="68"/>
      <c r="C84" s="147"/>
      <c r="E84" s="29"/>
    </row>
    <row r="85" spans="1:5" ht="17.25" customHeight="1" x14ac:dyDescent="0.2">
      <c r="A85" s="99" t="s">
        <v>82</v>
      </c>
      <c r="B85" s="101" t="e">
        <f>B77*B70</f>
        <v>#DIV/0!</v>
      </c>
      <c r="C85" s="54"/>
      <c r="E85" s="29"/>
    </row>
    <row r="86" spans="1:5" x14ac:dyDescent="0.2">
      <c r="A86" s="81" t="s">
        <v>83</v>
      </c>
      <c r="B86" s="148" t="e">
        <f>B71*B77</f>
        <v>#DIV/0!</v>
      </c>
      <c r="C86" s="54"/>
      <c r="E86" s="29"/>
    </row>
    <row r="87" spans="1:5" ht="15.75" customHeight="1" x14ac:dyDescent="0.2">
      <c r="A87" s="80" t="s">
        <v>84</v>
      </c>
      <c r="B87" s="85" t="e">
        <f>B70*B81</f>
        <v>#DIV/0!</v>
      </c>
      <c r="C87" s="54"/>
      <c r="E87" s="29"/>
    </row>
    <row r="88" spans="1:5" ht="15.75" thickBot="1" x14ac:dyDescent="0.25">
      <c r="A88" s="102" t="s">
        <v>85</v>
      </c>
      <c r="B88" s="103" t="e">
        <f>B71*B81</f>
        <v>#DIV/0!</v>
      </c>
      <c r="C88" s="54"/>
      <c r="E88" s="29"/>
    </row>
    <row r="89" spans="1:5" ht="13.15" customHeight="1" x14ac:dyDescent="0.2">
      <c r="A89" s="82"/>
      <c r="B89" s="34"/>
      <c r="C89" s="54"/>
      <c r="D89" s="91"/>
      <c r="E89" s="29"/>
    </row>
    <row r="90" spans="1:5" ht="22.5" customHeight="1" x14ac:dyDescent="0.2">
      <c r="A90" s="61" t="s">
        <v>90</v>
      </c>
      <c r="B90" s="59"/>
      <c r="C90" s="59"/>
      <c r="D90" s="60"/>
      <c r="E90" s="29"/>
    </row>
    <row r="91" spans="1:5" hidden="1" x14ac:dyDescent="0.2">
      <c r="A91" s="34"/>
      <c r="B91" s="56"/>
      <c r="C91" s="29"/>
      <c r="D91" s="160" t="s">
        <v>114</v>
      </c>
      <c r="E91" s="29"/>
    </row>
    <row r="92" spans="1:5" hidden="1" x14ac:dyDescent="0.2">
      <c r="A92" s="44" t="s">
        <v>109</v>
      </c>
      <c r="B92" s="146">
        <v>1200</v>
      </c>
      <c r="C92" s="149"/>
      <c r="D92" s="163">
        <f>B92*B15</f>
        <v>0</v>
      </c>
      <c r="E92" s="29"/>
    </row>
    <row r="93" spans="1:5" hidden="1" x14ac:dyDescent="0.2">
      <c r="A93" s="161" t="s">
        <v>37</v>
      </c>
      <c r="B93" s="323">
        <f>B92*B15</f>
        <v>0</v>
      </c>
      <c r="C93" s="323"/>
      <c r="D93" s="323"/>
      <c r="E93" s="29"/>
    </row>
    <row r="94" spans="1:5" hidden="1" x14ac:dyDescent="0.2">
      <c r="A94" s="57"/>
      <c r="B94" s="162"/>
      <c r="C94" s="54"/>
      <c r="D94" s="55"/>
      <c r="E94" s="29"/>
    </row>
    <row r="95" spans="1:5" hidden="1" x14ac:dyDescent="0.2">
      <c r="A95" s="44" t="s">
        <v>110</v>
      </c>
      <c r="B95" s="145">
        <v>9000</v>
      </c>
      <c r="C95" s="29"/>
      <c r="D95" s="164">
        <f>B95*B16</f>
        <v>0</v>
      </c>
      <c r="E95" s="29"/>
    </row>
    <row r="96" spans="1:5" ht="16.5" hidden="1" customHeight="1" x14ac:dyDescent="0.2">
      <c r="A96" s="44" t="s">
        <v>38</v>
      </c>
      <c r="B96" s="323">
        <f>B95*B16</f>
        <v>0</v>
      </c>
      <c r="C96" s="323"/>
      <c r="D96" s="323"/>
      <c r="E96" s="29"/>
    </row>
    <row r="97" spans="1:256" ht="16.5" hidden="1" customHeight="1" x14ac:dyDescent="0.2">
      <c r="A97" s="107"/>
      <c r="B97" s="106"/>
      <c r="C97" s="54"/>
      <c r="D97" s="55"/>
      <c r="E97" s="29"/>
    </row>
    <row r="98" spans="1:256" ht="16.5" customHeight="1" x14ac:dyDescent="0.2">
      <c r="A98" s="32" t="s">
        <v>39</v>
      </c>
      <c r="B98" s="150" t="e">
        <f>B16*100/B17</f>
        <v>#DIV/0!</v>
      </c>
      <c r="C98" s="29"/>
      <c r="D98" s="55"/>
      <c r="E98" s="29"/>
    </row>
    <row r="99" spans="1:256" ht="16.5" customHeight="1" x14ac:dyDescent="0.2">
      <c r="A99" s="58" t="s">
        <v>40</v>
      </c>
      <c r="B99" s="151">
        <f>B93+B96</f>
        <v>0</v>
      </c>
      <c r="C99" s="29"/>
      <c r="D99" s="152">
        <f>D93+D96</f>
        <v>0</v>
      </c>
      <c r="E99" s="29"/>
    </row>
    <row r="100" spans="1:256" ht="16.5" customHeight="1" x14ac:dyDescent="0.2">
      <c r="A100" s="104"/>
      <c r="B100" s="105"/>
      <c r="C100" s="54"/>
      <c r="D100" s="55"/>
      <c r="E100" s="29"/>
    </row>
    <row r="101" spans="1:256" ht="22.5" customHeight="1" x14ac:dyDescent="0.2">
      <c r="A101" s="61" t="s">
        <v>91</v>
      </c>
      <c r="B101" s="59"/>
      <c r="C101" s="59"/>
      <c r="D101" s="60"/>
      <c r="E101" s="29"/>
    </row>
    <row r="102" spans="1:256" ht="14.25" customHeight="1" x14ac:dyDescent="0.2">
      <c r="A102" s="29"/>
      <c r="B102" s="29"/>
      <c r="C102" s="29"/>
      <c r="D102" s="55"/>
      <c r="E102" s="29"/>
    </row>
    <row r="103" spans="1:256" s="3" customFormat="1" x14ac:dyDescent="0.2">
      <c r="A103" s="89" t="s">
        <v>86</v>
      </c>
      <c r="B103" s="90"/>
      <c r="C103" s="54"/>
      <c r="D103" s="115" t="e">
        <f>B78*(1+B60)</f>
        <v>#DIV/0!</v>
      </c>
      <c r="E103" s="54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  <c r="IV103" s="1"/>
    </row>
    <row r="104" spans="1:256" s="3" customFormat="1" x14ac:dyDescent="0.2">
      <c r="A104" s="205" t="s">
        <v>41</v>
      </c>
      <c r="B104" s="84"/>
      <c r="C104" s="83"/>
      <c r="D104" s="208" t="e">
        <f>IF(B21="oui",(B79*1.25*B30)/B32,(B79*1.18*B30)/B32)</f>
        <v>#DIV/0!</v>
      </c>
      <c r="E104" s="5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4"/>
      <c r="IV104" s="4"/>
    </row>
    <row r="105" spans="1:256" s="3" customFormat="1" x14ac:dyDescent="0.2">
      <c r="A105" s="206" t="s">
        <v>140</v>
      </c>
      <c r="B105" s="54"/>
      <c r="C105" s="54"/>
      <c r="D105" s="209" t="e">
        <f>MIN(D103:D104)</f>
        <v>#DIV/0!</v>
      </c>
      <c r="E105" s="54"/>
    </row>
    <row r="106" spans="1:256" x14ac:dyDescent="0.2">
      <c r="A106" s="33"/>
      <c r="B106" s="86"/>
      <c r="C106" s="29"/>
      <c r="D106" s="116"/>
      <c r="E106" s="33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1:256" s="3" customFormat="1" x14ac:dyDescent="0.2">
      <c r="A107" s="87" t="s">
        <v>87</v>
      </c>
      <c r="B107" s="88"/>
      <c r="C107" s="83"/>
      <c r="D107" s="115" t="e">
        <f>B82*(1+B60)</f>
        <v>#DIV/0!</v>
      </c>
      <c r="E107" s="54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  <c r="IA107" s="5"/>
      <c r="IB107" s="5"/>
      <c r="IC107" s="5"/>
      <c r="ID107" s="5"/>
      <c r="IE107" s="5"/>
      <c r="IF107" s="5"/>
      <c r="IG107" s="5"/>
      <c r="IH107" s="5"/>
      <c r="II107" s="5"/>
      <c r="IJ107" s="5"/>
      <c r="IK107" s="5"/>
      <c r="IL107" s="5"/>
      <c r="IM107" s="5"/>
      <c r="IN107" s="5"/>
      <c r="IO107" s="5"/>
      <c r="IP107" s="5"/>
      <c r="IQ107" s="5"/>
      <c r="IR107" s="5"/>
      <c r="IS107" s="5"/>
      <c r="IT107" s="5"/>
      <c r="IU107" s="5"/>
      <c r="IV107" s="5"/>
    </row>
    <row r="108" spans="1:256" s="3" customFormat="1" x14ac:dyDescent="0.2">
      <c r="A108" s="205" t="s">
        <v>42</v>
      </c>
      <c r="B108" s="84"/>
      <c r="C108" s="83"/>
      <c r="D108" s="210" t="e">
        <f>IF(B21="oui",(B83*1.25*B34)/B36,(B83*1.18*B34)/B36)</f>
        <v>#DIV/0!</v>
      </c>
      <c r="E108" s="54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IT108" s="1"/>
      <c r="IU108" s="1"/>
      <c r="IV108" s="1"/>
    </row>
    <row r="109" spans="1:256" s="3" customFormat="1" x14ac:dyDescent="0.2">
      <c r="A109" s="206" t="s">
        <v>141</v>
      </c>
      <c r="B109" s="54"/>
      <c r="C109" s="54"/>
      <c r="D109" s="212" t="e">
        <f>MIN(D107:D108)</f>
        <v>#DIV/0!</v>
      </c>
      <c r="E109" s="54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  <c r="IT109" s="1"/>
      <c r="IU109" s="1"/>
      <c r="IV109" s="1"/>
    </row>
    <row r="110" spans="1:256" s="3" customFormat="1" x14ac:dyDescent="0.2">
      <c r="A110" s="207"/>
      <c r="B110" s="54"/>
      <c r="C110" s="54"/>
      <c r="D110" s="211"/>
      <c r="E110" s="54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  <c r="IT110" s="1"/>
      <c r="IU110" s="1"/>
      <c r="IV110" s="1"/>
    </row>
    <row r="111" spans="1:256" x14ac:dyDescent="0.2">
      <c r="A111" s="33"/>
      <c r="B111" s="33"/>
      <c r="C111" s="33"/>
      <c r="D111" s="29"/>
      <c r="E111" s="29"/>
    </row>
    <row r="112" spans="1:256" x14ac:dyDescent="0.2">
      <c r="A112"/>
      <c r="B112"/>
      <c r="C112"/>
    </row>
    <row r="113" spans="1:3" x14ac:dyDescent="0.2">
      <c r="A113"/>
      <c r="B113"/>
      <c r="C113"/>
    </row>
    <row r="114" spans="1:3" x14ac:dyDescent="0.2">
      <c r="A114"/>
      <c r="B114"/>
      <c r="C114"/>
    </row>
    <row r="115" spans="1:3" x14ac:dyDescent="0.2">
      <c r="A115"/>
      <c r="B115"/>
      <c r="C115"/>
    </row>
  </sheetData>
  <mergeCells count="20">
    <mergeCell ref="B96:D96"/>
    <mergeCell ref="B24:D24"/>
    <mergeCell ref="B12:D12"/>
    <mergeCell ref="B22:D22"/>
    <mergeCell ref="B23:D23"/>
    <mergeCell ref="B21:D21"/>
    <mergeCell ref="B25:D25"/>
    <mergeCell ref="B18:D18"/>
    <mergeCell ref="B19:D19"/>
    <mergeCell ref="B13:D13"/>
    <mergeCell ref="B15:D15"/>
    <mergeCell ref="B16:D16"/>
    <mergeCell ref="B17:D17"/>
    <mergeCell ref="B20:D20"/>
    <mergeCell ref="A1:D1"/>
    <mergeCell ref="B8:D8"/>
    <mergeCell ref="B9:D9"/>
    <mergeCell ref="B10:D10"/>
    <mergeCell ref="B93:D93"/>
    <mergeCell ref="B11:D11"/>
  </mergeCells>
  <phoneticPr fontId="0" type="noConversion"/>
  <conditionalFormatting sqref="D103">
    <cfRule type="cellIs" dxfId="3" priority="1" stopIfTrue="1" operator="lessThan">
      <formula>$D$104</formula>
    </cfRule>
  </conditionalFormatting>
  <conditionalFormatting sqref="D104:D105">
    <cfRule type="cellIs" dxfId="2" priority="2" stopIfTrue="1" operator="lessThan">
      <formula>$D$103</formula>
    </cfRule>
  </conditionalFormatting>
  <conditionalFormatting sqref="D107">
    <cfRule type="cellIs" dxfId="1" priority="3" stopIfTrue="1" operator="lessThan">
      <formula>$D$108</formula>
    </cfRule>
  </conditionalFormatting>
  <conditionalFormatting sqref="D108:D109">
    <cfRule type="cellIs" dxfId="0" priority="4" stopIfTrue="1" operator="lessThan">
      <formula>$D$107</formula>
    </cfRule>
  </conditionalFormatting>
  <printOptions horizontalCentered="1" verticalCentered="1"/>
  <pageMargins left="0.39374999999999999" right="0.39374999999999999" top="0.39374999999999999" bottom="0.92569444444444438" header="0.51180555555555551" footer="0.19652777777777777"/>
  <pageSetup paperSize="9" scale="64" firstPageNumber="0" fitToHeight="2" orientation="portrait" horizontalDpi="300" verticalDpi="300" r:id="rId1"/>
  <headerFooter alignWithMargins="0">
    <oddFooter>&amp;CCalcul PLUS PLAI .xls
DDT 74/ PAFH&amp;RPage &amp;P</oddFooter>
  </headerFooter>
  <rowBreaks count="1" manualBreakCount="1">
    <brk id="61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topLeftCell="B13" workbookViewId="0">
      <selection activeCell="F63" sqref="F63"/>
    </sheetView>
  </sheetViews>
  <sheetFormatPr baseColWidth="10" defaultRowHeight="12.75" x14ac:dyDescent="0.2"/>
  <cols>
    <col min="1" max="2" width="12.42578125" customWidth="1"/>
    <col min="3" max="3" width="14.28515625" customWidth="1"/>
    <col min="4" max="4" width="16.85546875" customWidth="1"/>
    <col min="5" max="5" width="15.7109375" customWidth="1"/>
    <col min="6" max="6" width="15.42578125" customWidth="1"/>
    <col min="8" max="9" width="13.28515625" customWidth="1"/>
    <col min="10" max="10" width="13.42578125" customWidth="1"/>
    <col min="11" max="11" width="16.7109375" customWidth="1"/>
    <col min="12" max="12" width="15.42578125" customWidth="1"/>
    <col min="13" max="13" width="14.85546875" customWidth="1"/>
  </cols>
  <sheetData>
    <row r="1" spans="1:13" ht="18" x14ac:dyDescent="0.25">
      <c r="A1" s="332" t="s">
        <v>138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</row>
    <row r="3" spans="1:13" ht="15.75" x14ac:dyDescent="0.25">
      <c r="A3" s="333" t="s">
        <v>51</v>
      </c>
      <c r="B3" s="333"/>
      <c r="C3" s="333"/>
      <c r="D3" s="333"/>
      <c r="E3" s="333"/>
      <c r="F3" s="333"/>
      <c r="H3" s="333" t="s">
        <v>54</v>
      </c>
      <c r="I3" s="333"/>
      <c r="J3" s="333"/>
      <c r="K3" s="333"/>
      <c r="L3" s="333"/>
      <c r="M3" s="333"/>
    </row>
    <row r="4" spans="1:13" x14ac:dyDescent="0.2">
      <c r="A4" s="196" t="s">
        <v>131</v>
      </c>
      <c r="B4" s="201" t="s">
        <v>137</v>
      </c>
      <c r="C4" s="196" t="s">
        <v>132</v>
      </c>
      <c r="D4" s="196" t="s">
        <v>133</v>
      </c>
      <c r="E4" s="196" t="s">
        <v>134</v>
      </c>
      <c r="F4" s="197" t="s">
        <v>135</v>
      </c>
      <c r="H4" s="196" t="s">
        <v>131</v>
      </c>
      <c r="I4" s="201" t="s">
        <v>137</v>
      </c>
      <c r="J4" s="196" t="s">
        <v>132</v>
      </c>
      <c r="K4" s="196" t="s">
        <v>133</v>
      </c>
      <c r="L4" s="196" t="s">
        <v>134</v>
      </c>
      <c r="M4" s="197" t="s">
        <v>135</v>
      </c>
    </row>
    <row r="5" spans="1:13" x14ac:dyDescent="0.2">
      <c r="A5" s="195"/>
      <c r="B5" s="195">
        <v>0</v>
      </c>
      <c r="C5" s="195">
        <v>0</v>
      </c>
      <c r="D5" s="195">
        <v>0</v>
      </c>
      <c r="E5" s="195">
        <v>0</v>
      </c>
      <c r="F5" s="195">
        <f>SUM(C5)+((D5+E5)/2)</f>
        <v>0</v>
      </c>
      <c r="H5" s="195"/>
      <c r="I5" s="195"/>
      <c r="J5" s="195"/>
      <c r="K5" s="195"/>
      <c r="L5" s="195"/>
      <c r="M5" s="195">
        <f>SUM(J5)+((K5+L5)/2)</f>
        <v>0</v>
      </c>
    </row>
    <row r="6" spans="1:13" x14ac:dyDescent="0.2">
      <c r="A6" s="195"/>
      <c r="B6" s="195">
        <v>0</v>
      </c>
      <c r="C6" s="195">
        <v>0</v>
      </c>
      <c r="D6" s="195">
        <v>0</v>
      </c>
      <c r="E6" s="195">
        <v>0</v>
      </c>
      <c r="F6" s="195">
        <f t="shared" ref="F6:F17" si="0">SUM(C6)+((D6+E6)/2)</f>
        <v>0</v>
      </c>
      <c r="H6" s="195"/>
      <c r="I6" s="195"/>
      <c r="J6" s="195"/>
      <c r="K6" s="195"/>
      <c r="L6" s="195"/>
      <c r="M6" s="195">
        <f t="shared" ref="M6:M17" si="1">SUM(J6)+((K6+L6)/2)</f>
        <v>0</v>
      </c>
    </row>
    <row r="7" spans="1:13" x14ac:dyDescent="0.2">
      <c r="A7" s="195"/>
      <c r="B7" s="195"/>
      <c r="C7" s="195"/>
      <c r="D7" s="195"/>
      <c r="E7" s="195"/>
      <c r="F7" s="195">
        <f t="shared" si="0"/>
        <v>0</v>
      </c>
      <c r="H7" s="195"/>
      <c r="I7" s="195"/>
      <c r="J7" s="195"/>
      <c r="K7" s="195"/>
      <c r="L7" s="195"/>
      <c r="M7" s="195">
        <f t="shared" si="1"/>
        <v>0</v>
      </c>
    </row>
    <row r="8" spans="1:13" x14ac:dyDescent="0.2">
      <c r="A8" s="195"/>
      <c r="B8" s="195"/>
      <c r="C8" s="195"/>
      <c r="D8" s="195"/>
      <c r="E8" s="195"/>
      <c r="F8" s="195">
        <f t="shared" si="0"/>
        <v>0</v>
      </c>
      <c r="H8" s="195"/>
      <c r="I8" s="195"/>
      <c r="J8" s="195"/>
      <c r="K8" s="195"/>
      <c r="L8" s="195"/>
      <c r="M8" s="195">
        <f t="shared" si="1"/>
        <v>0</v>
      </c>
    </row>
    <row r="9" spans="1:13" x14ac:dyDescent="0.2">
      <c r="A9" s="195"/>
      <c r="B9" s="195"/>
      <c r="C9" s="195"/>
      <c r="D9" s="195"/>
      <c r="E9" s="195"/>
      <c r="F9" s="195">
        <f t="shared" si="0"/>
        <v>0</v>
      </c>
      <c r="H9" s="195"/>
      <c r="I9" s="195"/>
      <c r="J9" s="195"/>
      <c r="K9" s="195"/>
      <c r="L9" s="195"/>
      <c r="M9" s="195">
        <f t="shared" si="1"/>
        <v>0</v>
      </c>
    </row>
    <row r="10" spans="1:13" x14ac:dyDescent="0.2">
      <c r="A10" s="195"/>
      <c r="B10" s="195"/>
      <c r="C10" s="195"/>
      <c r="D10" s="195"/>
      <c r="E10" s="195"/>
      <c r="F10" s="195">
        <f t="shared" si="0"/>
        <v>0</v>
      </c>
      <c r="H10" s="195"/>
      <c r="I10" s="195"/>
      <c r="J10" s="195"/>
      <c r="K10" s="195"/>
      <c r="L10" s="195"/>
      <c r="M10" s="195">
        <f t="shared" si="1"/>
        <v>0</v>
      </c>
    </row>
    <row r="11" spans="1:13" x14ac:dyDescent="0.2">
      <c r="A11" s="195"/>
      <c r="B11" s="195"/>
      <c r="C11" s="195"/>
      <c r="D11" s="195"/>
      <c r="E11" s="195"/>
      <c r="F11" s="195">
        <f t="shared" si="0"/>
        <v>0</v>
      </c>
      <c r="H11" s="195"/>
      <c r="I11" s="195"/>
      <c r="J11" s="195"/>
      <c r="K11" s="195"/>
      <c r="L11" s="195"/>
      <c r="M11" s="195">
        <f t="shared" si="1"/>
        <v>0</v>
      </c>
    </row>
    <row r="12" spans="1:13" x14ac:dyDescent="0.2">
      <c r="A12" s="195"/>
      <c r="B12" s="195"/>
      <c r="C12" s="195"/>
      <c r="D12" s="195"/>
      <c r="E12" s="195"/>
      <c r="F12" s="195">
        <f t="shared" si="0"/>
        <v>0</v>
      </c>
      <c r="H12" s="195"/>
      <c r="I12" s="195"/>
      <c r="J12" s="195"/>
      <c r="K12" s="195"/>
      <c r="L12" s="195"/>
      <c r="M12" s="195">
        <f t="shared" si="1"/>
        <v>0</v>
      </c>
    </row>
    <row r="13" spans="1:13" x14ac:dyDescent="0.2">
      <c r="A13" s="195"/>
      <c r="B13" s="195"/>
      <c r="C13" s="195"/>
      <c r="D13" s="195"/>
      <c r="E13" s="195"/>
      <c r="F13" s="195">
        <f t="shared" si="0"/>
        <v>0</v>
      </c>
      <c r="H13" s="195"/>
      <c r="I13" s="195"/>
      <c r="J13" s="195"/>
      <c r="K13" s="195"/>
      <c r="L13" s="195"/>
      <c r="M13" s="195">
        <f t="shared" si="1"/>
        <v>0</v>
      </c>
    </row>
    <row r="14" spans="1:13" x14ac:dyDescent="0.2">
      <c r="A14" s="195"/>
      <c r="B14" s="195"/>
      <c r="C14" s="195"/>
      <c r="D14" s="195"/>
      <c r="E14" s="195"/>
      <c r="F14" s="195">
        <f t="shared" si="0"/>
        <v>0</v>
      </c>
      <c r="H14" s="195"/>
      <c r="I14" s="195"/>
      <c r="J14" s="195"/>
      <c r="K14" s="195"/>
      <c r="L14" s="195"/>
      <c r="M14" s="195">
        <f t="shared" si="1"/>
        <v>0</v>
      </c>
    </row>
    <row r="15" spans="1:13" x14ac:dyDescent="0.2">
      <c r="A15" s="195"/>
      <c r="B15" s="195"/>
      <c r="C15" s="195"/>
      <c r="D15" s="195"/>
      <c r="E15" s="195"/>
      <c r="F15" s="195">
        <f t="shared" si="0"/>
        <v>0</v>
      </c>
      <c r="H15" s="195"/>
      <c r="I15" s="195"/>
      <c r="J15" s="195"/>
      <c r="K15" s="195"/>
      <c r="L15" s="195"/>
      <c r="M15" s="195">
        <f t="shared" si="1"/>
        <v>0</v>
      </c>
    </row>
    <row r="16" spans="1:13" x14ac:dyDescent="0.2">
      <c r="A16" s="195"/>
      <c r="B16" s="195"/>
      <c r="C16" s="195"/>
      <c r="D16" s="195"/>
      <c r="E16" s="195"/>
      <c r="F16" s="195">
        <f t="shared" si="0"/>
        <v>0</v>
      </c>
      <c r="H16" s="195"/>
      <c r="I16" s="195"/>
      <c r="J16" s="195"/>
      <c r="K16" s="195"/>
      <c r="L16" s="195"/>
      <c r="M16" s="195">
        <f t="shared" si="1"/>
        <v>0</v>
      </c>
    </row>
    <row r="17" spans="1:13" ht="13.5" thickBot="1" x14ac:dyDescent="0.25">
      <c r="A17" s="195"/>
      <c r="B17" s="199"/>
      <c r="C17" s="199"/>
      <c r="D17" s="199"/>
      <c r="E17" s="199"/>
      <c r="F17" s="195">
        <f t="shared" si="0"/>
        <v>0</v>
      </c>
      <c r="H17" s="195"/>
      <c r="I17" s="199"/>
      <c r="J17" s="199"/>
      <c r="K17" s="199"/>
      <c r="L17" s="199"/>
      <c r="M17" s="195">
        <f t="shared" si="1"/>
        <v>0</v>
      </c>
    </row>
    <row r="18" spans="1:13" ht="22.5" customHeight="1" thickBot="1" x14ac:dyDescent="0.3">
      <c r="A18" s="198" t="s">
        <v>136</v>
      </c>
      <c r="B18" s="202">
        <f>SUM(B5:B17)</f>
        <v>0</v>
      </c>
      <c r="C18" s="200">
        <f>SUM(C5:C17)</f>
        <v>0</v>
      </c>
      <c r="D18" s="200">
        <f>SUM(D5:D17)</f>
        <v>0</v>
      </c>
      <c r="E18" s="200">
        <f>SUM(E5:E17)</f>
        <v>0</v>
      </c>
      <c r="F18" s="200">
        <f>SUM(F5:F17)</f>
        <v>0</v>
      </c>
      <c r="H18" s="198" t="s">
        <v>136</v>
      </c>
      <c r="I18" s="202">
        <f>SUM(I5:I17)</f>
        <v>0</v>
      </c>
      <c r="J18" s="200">
        <f>SUM(J5:J17)</f>
        <v>0</v>
      </c>
      <c r="K18" s="200">
        <f>SUM(K5:K17)</f>
        <v>0</v>
      </c>
      <c r="L18" s="200">
        <f>SUM(L5:L17)</f>
        <v>0</v>
      </c>
      <c r="M18" s="200">
        <f>SUM(M5:M17)</f>
        <v>0</v>
      </c>
    </row>
    <row r="21" spans="1:13" ht="15.75" x14ac:dyDescent="0.25">
      <c r="A21" s="333" t="s">
        <v>52</v>
      </c>
      <c r="B21" s="333"/>
      <c r="C21" s="333"/>
      <c r="D21" s="333"/>
      <c r="E21" s="333"/>
      <c r="F21" s="333"/>
      <c r="H21" s="203" t="s">
        <v>55</v>
      </c>
      <c r="I21" s="203"/>
      <c r="J21" s="203"/>
      <c r="K21" s="203"/>
      <c r="L21" s="203"/>
      <c r="M21" s="203"/>
    </row>
    <row r="22" spans="1:13" x14ac:dyDescent="0.2">
      <c r="A22" s="196" t="s">
        <v>131</v>
      </c>
      <c r="B22" s="196" t="s">
        <v>137</v>
      </c>
      <c r="C22" s="196" t="s">
        <v>132</v>
      </c>
      <c r="D22" s="196" t="s">
        <v>133</v>
      </c>
      <c r="E22" s="196" t="s">
        <v>134</v>
      </c>
      <c r="F22" s="197" t="s">
        <v>135</v>
      </c>
      <c r="H22" s="196" t="s">
        <v>131</v>
      </c>
      <c r="I22" s="196" t="s">
        <v>137</v>
      </c>
      <c r="J22" s="196" t="s">
        <v>132</v>
      </c>
      <c r="K22" s="196" t="s">
        <v>133</v>
      </c>
      <c r="L22" s="196" t="s">
        <v>134</v>
      </c>
      <c r="M22" s="197" t="s">
        <v>135</v>
      </c>
    </row>
    <row r="23" spans="1:13" x14ac:dyDescent="0.2">
      <c r="A23" s="195"/>
      <c r="B23" s="195"/>
      <c r="C23" s="195"/>
      <c r="D23" s="195"/>
      <c r="E23" s="195"/>
      <c r="F23" s="195">
        <f>SUM(C23)+((D23+E23)/2)</f>
        <v>0</v>
      </c>
      <c r="H23" s="195"/>
      <c r="I23" s="195">
        <v>0</v>
      </c>
      <c r="J23" s="195">
        <v>0</v>
      </c>
      <c r="K23" s="195">
        <v>0</v>
      </c>
      <c r="L23" s="195">
        <v>0</v>
      </c>
      <c r="M23" s="195">
        <f>SUM(J23)+((K23+L23)/2)</f>
        <v>0</v>
      </c>
    </row>
    <row r="24" spans="1:13" x14ac:dyDescent="0.2">
      <c r="A24" s="195"/>
      <c r="B24" s="195"/>
      <c r="C24" s="195"/>
      <c r="D24" s="195"/>
      <c r="E24" s="195"/>
      <c r="F24" s="195">
        <f t="shared" ref="F24:F35" si="2">SUM(C24)+((D24+E24)/2)</f>
        <v>0</v>
      </c>
      <c r="H24" s="195"/>
      <c r="I24" s="195">
        <v>0</v>
      </c>
      <c r="J24" s="195">
        <v>0</v>
      </c>
      <c r="K24" s="195">
        <v>0</v>
      </c>
      <c r="L24" s="195">
        <v>0</v>
      </c>
      <c r="M24" s="195">
        <f t="shared" ref="M24:M35" si="3">SUM(J24)+((K24+L24)/2)</f>
        <v>0</v>
      </c>
    </row>
    <row r="25" spans="1:13" x14ac:dyDescent="0.2">
      <c r="A25" s="195"/>
      <c r="B25" s="195"/>
      <c r="C25" s="195"/>
      <c r="D25" s="195"/>
      <c r="E25" s="195"/>
      <c r="F25" s="195">
        <f t="shared" si="2"/>
        <v>0</v>
      </c>
      <c r="H25" s="195"/>
      <c r="I25" s="195"/>
      <c r="J25" s="195"/>
      <c r="K25" s="195"/>
      <c r="L25" s="195"/>
      <c r="M25" s="195">
        <f t="shared" si="3"/>
        <v>0</v>
      </c>
    </row>
    <row r="26" spans="1:13" x14ac:dyDescent="0.2">
      <c r="A26" s="195"/>
      <c r="B26" s="195"/>
      <c r="C26" s="195"/>
      <c r="D26" s="195"/>
      <c r="E26" s="195"/>
      <c r="F26" s="195">
        <f t="shared" si="2"/>
        <v>0</v>
      </c>
      <c r="H26" s="195"/>
      <c r="I26" s="195"/>
      <c r="J26" s="195"/>
      <c r="K26" s="195"/>
      <c r="L26" s="195"/>
      <c r="M26" s="195">
        <f t="shared" si="3"/>
        <v>0</v>
      </c>
    </row>
    <row r="27" spans="1:13" x14ac:dyDescent="0.2">
      <c r="A27" s="195"/>
      <c r="B27" s="195"/>
      <c r="C27" s="195"/>
      <c r="D27" s="195"/>
      <c r="E27" s="195"/>
      <c r="F27" s="195">
        <f t="shared" si="2"/>
        <v>0</v>
      </c>
      <c r="H27" s="195"/>
      <c r="I27" s="195"/>
      <c r="J27" s="195"/>
      <c r="K27" s="195"/>
      <c r="L27" s="195"/>
      <c r="M27" s="195">
        <f t="shared" si="3"/>
        <v>0</v>
      </c>
    </row>
    <row r="28" spans="1:13" x14ac:dyDescent="0.2">
      <c r="A28" s="195"/>
      <c r="B28" s="195"/>
      <c r="C28" s="195"/>
      <c r="D28" s="195"/>
      <c r="E28" s="195"/>
      <c r="F28" s="195">
        <f t="shared" si="2"/>
        <v>0</v>
      </c>
      <c r="H28" s="195"/>
      <c r="I28" s="195"/>
      <c r="J28" s="195"/>
      <c r="K28" s="195"/>
      <c r="L28" s="195"/>
      <c r="M28" s="195">
        <f t="shared" si="3"/>
        <v>0</v>
      </c>
    </row>
    <row r="29" spans="1:13" x14ac:dyDescent="0.2">
      <c r="A29" s="195"/>
      <c r="B29" s="195"/>
      <c r="C29" s="195"/>
      <c r="D29" s="195"/>
      <c r="E29" s="195"/>
      <c r="F29" s="195">
        <f t="shared" si="2"/>
        <v>0</v>
      </c>
      <c r="H29" s="195"/>
      <c r="I29" s="195"/>
      <c r="J29" s="195"/>
      <c r="K29" s="195"/>
      <c r="L29" s="195"/>
      <c r="M29" s="195">
        <f t="shared" si="3"/>
        <v>0</v>
      </c>
    </row>
    <row r="30" spans="1:13" x14ac:dyDescent="0.2">
      <c r="A30" s="195"/>
      <c r="B30" s="195"/>
      <c r="C30" s="195"/>
      <c r="D30" s="195"/>
      <c r="E30" s="195"/>
      <c r="F30" s="195">
        <f t="shared" si="2"/>
        <v>0</v>
      </c>
      <c r="H30" s="195"/>
      <c r="I30" s="195"/>
      <c r="J30" s="195"/>
      <c r="K30" s="195"/>
      <c r="L30" s="195"/>
      <c r="M30" s="195">
        <f t="shared" si="3"/>
        <v>0</v>
      </c>
    </row>
    <row r="31" spans="1:13" x14ac:dyDescent="0.2">
      <c r="A31" s="195"/>
      <c r="B31" s="195"/>
      <c r="C31" s="195"/>
      <c r="D31" s="195"/>
      <c r="E31" s="195"/>
      <c r="F31" s="195">
        <f t="shared" si="2"/>
        <v>0</v>
      </c>
      <c r="H31" s="195"/>
      <c r="I31" s="195"/>
      <c r="J31" s="195"/>
      <c r="K31" s="195"/>
      <c r="L31" s="195"/>
      <c r="M31" s="195">
        <f t="shared" si="3"/>
        <v>0</v>
      </c>
    </row>
    <row r="32" spans="1:13" x14ac:dyDescent="0.2">
      <c r="A32" s="195"/>
      <c r="B32" s="195"/>
      <c r="C32" s="195"/>
      <c r="D32" s="195"/>
      <c r="E32" s="195"/>
      <c r="F32" s="195">
        <f t="shared" si="2"/>
        <v>0</v>
      </c>
      <c r="H32" s="195"/>
      <c r="I32" s="195"/>
      <c r="J32" s="195"/>
      <c r="K32" s="195"/>
      <c r="L32" s="195"/>
      <c r="M32" s="195">
        <f t="shared" si="3"/>
        <v>0</v>
      </c>
    </row>
    <row r="33" spans="1:13" x14ac:dyDescent="0.2">
      <c r="A33" s="195"/>
      <c r="B33" s="195"/>
      <c r="C33" s="195"/>
      <c r="D33" s="195"/>
      <c r="E33" s="195"/>
      <c r="F33" s="195">
        <f t="shared" si="2"/>
        <v>0</v>
      </c>
      <c r="H33" s="195"/>
      <c r="I33" s="195"/>
      <c r="J33" s="195"/>
      <c r="K33" s="195"/>
      <c r="L33" s="195"/>
      <c r="M33" s="195">
        <f t="shared" si="3"/>
        <v>0</v>
      </c>
    </row>
    <row r="34" spans="1:13" x14ac:dyDescent="0.2">
      <c r="A34" s="195"/>
      <c r="B34" s="195"/>
      <c r="C34" s="195"/>
      <c r="D34" s="195"/>
      <c r="E34" s="195"/>
      <c r="F34" s="195">
        <f t="shared" si="2"/>
        <v>0</v>
      </c>
      <c r="H34" s="195"/>
      <c r="I34" s="195"/>
      <c r="J34" s="195"/>
      <c r="K34" s="195"/>
      <c r="L34" s="195"/>
      <c r="M34" s="195">
        <f t="shared" si="3"/>
        <v>0</v>
      </c>
    </row>
    <row r="35" spans="1:13" ht="13.5" thickBot="1" x14ac:dyDescent="0.25">
      <c r="A35" s="195"/>
      <c r="B35" s="199"/>
      <c r="C35" s="199"/>
      <c r="D35" s="199"/>
      <c r="E35" s="199"/>
      <c r="F35" s="195">
        <f t="shared" si="2"/>
        <v>0</v>
      </c>
      <c r="H35" s="195"/>
      <c r="I35" s="199"/>
      <c r="J35" s="199"/>
      <c r="K35" s="199"/>
      <c r="L35" s="199"/>
      <c r="M35" s="195">
        <f t="shared" si="3"/>
        <v>0</v>
      </c>
    </row>
    <row r="36" spans="1:13" ht="23.25" customHeight="1" thickBot="1" x14ac:dyDescent="0.3">
      <c r="A36" s="198" t="s">
        <v>136</v>
      </c>
      <c r="B36" s="202">
        <f>SUM(B23:B35)</f>
        <v>0</v>
      </c>
      <c r="C36" s="200">
        <f>SUM(C23:C35)</f>
        <v>0</v>
      </c>
      <c r="D36" s="200">
        <f>SUM(D23:D35)</f>
        <v>0</v>
      </c>
      <c r="E36" s="200">
        <f>SUM(E23:E35)</f>
        <v>0</v>
      </c>
      <c r="F36" s="200">
        <f>SUM(F23:F35)</f>
        <v>0</v>
      </c>
      <c r="H36" s="198" t="s">
        <v>136</v>
      </c>
      <c r="I36" s="202">
        <f>SUM(I23:I35)</f>
        <v>0</v>
      </c>
      <c r="J36" s="200">
        <f>SUM(J23:J35)</f>
        <v>0</v>
      </c>
      <c r="K36" s="200">
        <f>SUM(K23:K35)</f>
        <v>0</v>
      </c>
      <c r="L36" s="200">
        <f>SUM(L23:L35)</f>
        <v>0</v>
      </c>
      <c r="M36" s="200">
        <f>SUM(M23:M35)</f>
        <v>0</v>
      </c>
    </row>
    <row r="39" spans="1:13" ht="15.75" x14ac:dyDescent="0.25">
      <c r="A39" s="333" t="s">
        <v>53</v>
      </c>
      <c r="B39" s="333"/>
      <c r="C39" s="333"/>
      <c r="D39" s="333"/>
      <c r="E39" s="333"/>
      <c r="F39" s="333"/>
      <c r="H39" s="333" t="s">
        <v>56</v>
      </c>
      <c r="I39" s="333"/>
      <c r="J39" s="333"/>
      <c r="K39" s="333"/>
      <c r="L39" s="333"/>
      <c r="M39" s="333"/>
    </row>
    <row r="40" spans="1:13" x14ac:dyDescent="0.2">
      <c r="A40" s="196" t="s">
        <v>131</v>
      </c>
      <c r="B40" s="196" t="s">
        <v>137</v>
      </c>
      <c r="C40" s="196" t="s">
        <v>132</v>
      </c>
      <c r="D40" s="196" t="s">
        <v>133</v>
      </c>
      <c r="E40" s="196" t="s">
        <v>134</v>
      </c>
      <c r="F40" s="197" t="s">
        <v>135</v>
      </c>
      <c r="H40" s="196" t="s">
        <v>131</v>
      </c>
      <c r="I40" s="196" t="s">
        <v>137</v>
      </c>
      <c r="J40" s="196" t="s">
        <v>132</v>
      </c>
      <c r="K40" s="196" t="s">
        <v>133</v>
      </c>
      <c r="L40" s="196" t="s">
        <v>134</v>
      </c>
      <c r="M40" s="197" t="s">
        <v>135</v>
      </c>
    </row>
    <row r="41" spans="1:13" x14ac:dyDescent="0.2">
      <c r="A41" s="195"/>
      <c r="B41" s="195"/>
      <c r="C41" s="195"/>
      <c r="D41" s="195"/>
      <c r="E41" s="195"/>
      <c r="F41" s="195">
        <f>SUM(C41)+((D41+E41)/2)</f>
        <v>0</v>
      </c>
      <c r="H41" s="195"/>
      <c r="I41" s="195">
        <v>0</v>
      </c>
      <c r="J41" s="195">
        <v>0</v>
      </c>
      <c r="K41" s="195">
        <v>0</v>
      </c>
      <c r="L41" s="195">
        <v>0</v>
      </c>
      <c r="M41" s="195">
        <f>SUM(J41)+((K41+L41)/2)</f>
        <v>0</v>
      </c>
    </row>
    <row r="42" spans="1:13" x14ac:dyDescent="0.2">
      <c r="A42" s="195"/>
      <c r="B42" s="195"/>
      <c r="C42" s="195"/>
      <c r="D42" s="195"/>
      <c r="E42" s="195"/>
      <c r="F42" s="195">
        <f t="shared" ref="F42:F53" si="4">SUM(C42)+((D42+E42)/2)</f>
        <v>0</v>
      </c>
      <c r="H42" s="195"/>
      <c r="I42" s="195">
        <v>0</v>
      </c>
      <c r="J42" s="195">
        <v>0</v>
      </c>
      <c r="K42" s="195">
        <v>0</v>
      </c>
      <c r="L42" s="195">
        <v>0</v>
      </c>
      <c r="M42" s="195">
        <f t="shared" ref="M42:M53" si="5">SUM(J42)+((K42+L42)/2)</f>
        <v>0</v>
      </c>
    </row>
    <row r="43" spans="1:13" x14ac:dyDescent="0.2">
      <c r="A43" s="195"/>
      <c r="B43" s="195"/>
      <c r="C43" s="195"/>
      <c r="D43" s="195"/>
      <c r="E43" s="195"/>
      <c r="F43" s="195">
        <f t="shared" si="4"/>
        <v>0</v>
      </c>
      <c r="H43" s="195"/>
      <c r="I43" s="195"/>
      <c r="J43" s="195"/>
      <c r="K43" s="195"/>
      <c r="L43" s="195"/>
      <c r="M43" s="195">
        <f t="shared" si="5"/>
        <v>0</v>
      </c>
    </row>
    <row r="44" spans="1:13" x14ac:dyDescent="0.2">
      <c r="A44" s="195"/>
      <c r="B44" s="195"/>
      <c r="C44" s="195"/>
      <c r="D44" s="195"/>
      <c r="E44" s="195"/>
      <c r="F44" s="195">
        <f t="shared" si="4"/>
        <v>0</v>
      </c>
      <c r="H44" s="195"/>
      <c r="I44" s="195"/>
      <c r="J44" s="195"/>
      <c r="K44" s="195"/>
      <c r="L44" s="195"/>
      <c r="M44" s="195">
        <f t="shared" si="5"/>
        <v>0</v>
      </c>
    </row>
    <row r="45" spans="1:13" x14ac:dyDescent="0.2">
      <c r="A45" s="195"/>
      <c r="B45" s="195"/>
      <c r="C45" s="195"/>
      <c r="D45" s="195"/>
      <c r="E45" s="195"/>
      <c r="F45" s="195">
        <f t="shared" si="4"/>
        <v>0</v>
      </c>
      <c r="H45" s="195"/>
      <c r="I45" s="195"/>
      <c r="J45" s="195"/>
      <c r="K45" s="195"/>
      <c r="L45" s="195"/>
      <c r="M45" s="195">
        <f t="shared" si="5"/>
        <v>0</v>
      </c>
    </row>
    <row r="46" spans="1:13" x14ac:dyDescent="0.2">
      <c r="A46" s="195"/>
      <c r="B46" s="195"/>
      <c r="C46" s="195"/>
      <c r="D46" s="195"/>
      <c r="E46" s="195"/>
      <c r="F46" s="195">
        <f t="shared" si="4"/>
        <v>0</v>
      </c>
      <c r="H46" s="195"/>
      <c r="I46" s="195"/>
      <c r="J46" s="195"/>
      <c r="K46" s="195"/>
      <c r="L46" s="195"/>
      <c r="M46" s="195">
        <f t="shared" si="5"/>
        <v>0</v>
      </c>
    </row>
    <row r="47" spans="1:13" x14ac:dyDescent="0.2">
      <c r="A47" s="195"/>
      <c r="B47" s="195"/>
      <c r="C47" s="195"/>
      <c r="D47" s="195"/>
      <c r="E47" s="195"/>
      <c r="F47" s="195">
        <f t="shared" si="4"/>
        <v>0</v>
      </c>
      <c r="H47" s="195"/>
      <c r="I47" s="195"/>
      <c r="J47" s="195"/>
      <c r="K47" s="195"/>
      <c r="L47" s="195"/>
      <c r="M47" s="195">
        <f t="shared" si="5"/>
        <v>0</v>
      </c>
    </row>
    <row r="48" spans="1:13" x14ac:dyDescent="0.2">
      <c r="A48" s="195"/>
      <c r="B48" s="195"/>
      <c r="C48" s="195"/>
      <c r="D48" s="195"/>
      <c r="E48" s="195"/>
      <c r="F48" s="195">
        <f t="shared" si="4"/>
        <v>0</v>
      </c>
      <c r="H48" s="195"/>
      <c r="I48" s="195"/>
      <c r="J48" s="195"/>
      <c r="K48" s="195"/>
      <c r="L48" s="195"/>
      <c r="M48" s="195">
        <f t="shared" si="5"/>
        <v>0</v>
      </c>
    </row>
    <row r="49" spans="1:13" x14ac:dyDescent="0.2">
      <c r="A49" s="195"/>
      <c r="B49" s="195"/>
      <c r="C49" s="195"/>
      <c r="D49" s="195"/>
      <c r="E49" s="195"/>
      <c r="F49" s="195">
        <f t="shared" si="4"/>
        <v>0</v>
      </c>
      <c r="H49" s="195"/>
      <c r="I49" s="195"/>
      <c r="J49" s="195"/>
      <c r="K49" s="195"/>
      <c r="L49" s="195"/>
      <c r="M49" s="195">
        <f t="shared" si="5"/>
        <v>0</v>
      </c>
    </row>
    <row r="50" spans="1:13" x14ac:dyDescent="0.2">
      <c r="A50" s="195"/>
      <c r="B50" s="195"/>
      <c r="C50" s="195"/>
      <c r="D50" s="195"/>
      <c r="E50" s="195"/>
      <c r="F50" s="195">
        <f t="shared" si="4"/>
        <v>0</v>
      </c>
      <c r="H50" s="195"/>
      <c r="I50" s="195"/>
      <c r="J50" s="195"/>
      <c r="K50" s="195"/>
      <c r="L50" s="195"/>
      <c r="M50" s="195">
        <f t="shared" si="5"/>
        <v>0</v>
      </c>
    </row>
    <row r="51" spans="1:13" x14ac:dyDescent="0.2">
      <c r="A51" s="195"/>
      <c r="B51" s="195"/>
      <c r="C51" s="195"/>
      <c r="D51" s="195"/>
      <c r="E51" s="195"/>
      <c r="F51" s="195">
        <f t="shared" si="4"/>
        <v>0</v>
      </c>
      <c r="H51" s="195"/>
      <c r="I51" s="195"/>
      <c r="J51" s="195"/>
      <c r="K51" s="195"/>
      <c r="L51" s="195"/>
      <c r="M51" s="195">
        <f t="shared" si="5"/>
        <v>0</v>
      </c>
    </row>
    <row r="52" spans="1:13" x14ac:dyDescent="0.2">
      <c r="A52" s="195"/>
      <c r="B52" s="195"/>
      <c r="C52" s="195"/>
      <c r="D52" s="195"/>
      <c r="E52" s="195"/>
      <c r="F52" s="195">
        <f t="shared" si="4"/>
        <v>0</v>
      </c>
      <c r="H52" s="195"/>
      <c r="I52" s="195"/>
      <c r="J52" s="195"/>
      <c r="K52" s="195"/>
      <c r="L52" s="195"/>
      <c r="M52" s="195">
        <f t="shared" si="5"/>
        <v>0</v>
      </c>
    </row>
    <row r="53" spans="1:13" ht="13.5" thickBot="1" x14ac:dyDescent="0.25">
      <c r="A53" s="195"/>
      <c r="B53" s="199"/>
      <c r="C53" s="199"/>
      <c r="D53" s="199"/>
      <c r="E53" s="199"/>
      <c r="F53" s="195">
        <f t="shared" si="4"/>
        <v>0</v>
      </c>
      <c r="H53" s="195"/>
      <c r="I53" s="199"/>
      <c r="J53" s="199"/>
      <c r="K53" s="199"/>
      <c r="L53" s="199"/>
      <c r="M53" s="195">
        <f t="shared" si="5"/>
        <v>0</v>
      </c>
    </row>
    <row r="54" spans="1:13" ht="22.5" customHeight="1" thickBot="1" x14ac:dyDescent="0.3">
      <c r="A54" s="198" t="s">
        <v>136</v>
      </c>
      <c r="B54" s="202">
        <f>SUM(B41:B53)</f>
        <v>0</v>
      </c>
      <c r="C54" s="200">
        <f>SUM(C41:C53)</f>
        <v>0</v>
      </c>
      <c r="D54" s="200">
        <f>SUM(D41:D53)</f>
        <v>0</v>
      </c>
      <c r="E54" s="200">
        <f>SUM(E41:E53)</f>
        <v>0</v>
      </c>
      <c r="F54" s="200">
        <f>SUM(F41:F53)</f>
        <v>0</v>
      </c>
      <c r="H54" s="198" t="s">
        <v>136</v>
      </c>
      <c r="I54" s="202">
        <f>SUM(I41:I53)</f>
        <v>0</v>
      </c>
      <c r="J54" s="200">
        <f>SUM(J41:J53)</f>
        <v>0</v>
      </c>
      <c r="K54" s="200">
        <f>SUM(K41:K53)</f>
        <v>0</v>
      </c>
      <c r="L54" s="200">
        <f>SUM(L41:L53)</f>
        <v>0</v>
      </c>
      <c r="M54" s="200">
        <f>SUM(M41:M53)</f>
        <v>0</v>
      </c>
    </row>
  </sheetData>
  <mergeCells count="6">
    <mergeCell ref="A1:M1"/>
    <mergeCell ref="A3:F3"/>
    <mergeCell ref="A21:F21"/>
    <mergeCell ref="A39:F39"/>
    <mergeCell ref="H3:M3"/>
    <mergeCell ref="H39:M39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topLeftCell="B28" workbookViewId="0">
      <selection activeCell="D61" sqref="D61"/>
    </sheetView>
  </sheetViews>
  <sheetFormatPr baseColWidth="10" defaultRowHeight="12.75" x14ac:dyDescent="0.2"/>
  <cols>
    <col min="1" max="2" width="12.42578125" customWidth="1"/>
    <col min="3" max="3" width="14.28515625" customWidth="1"/>
    <col min="4" max="4" width="16.85546875" customWidth="1"/>
    <col min="5" max="5" width="15.7109375" customWidth="1"/>
    <col min="6" max="6" width="15.42578125" customWidth="1"/>
    <col min="8" max="9" width="13.28515625" customWidth="1"/>
    <col min="10" max="10" width="13.42578125" customWidth="1"/>
    <col min="11" max="11" width="16.7109375" customWidth="1"/>
    <col min="12" max="12" width="15.42578125" customWidth="1"/>
    <col min="13" max="13" width="14.85546875" customWidth="1"/>
  </cols>
  <sheetData>
    <row r="1" spans="1:13" ht="18" x14ac:dyDescent="0.25">
      <c r="A1" s="332" t="s">
        <v>139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</row>
    <row r="3" spans="1:13" ht="15.75" x14ac:dyDescent="0.25">
      <c r="A3" s="333" t="s">
        <v>51</v>
      </c>
      <c r="B3" s="333"/>
      <c r="C3" s="333"/>
      <c r="D3" s="333"/>
      <c r="E3" s="333"/>
      <c r="F3" s="333"/>
      <c r="H3" s="333" t="s">
        <v>54</v>
      </c>
      <c r="I3" s="333"/>
      <c r="J3" s="333"/>
      <c r="K3" s="333"/>
      <c r="L3" s="333"/>
      <c r="M3" s="333"/>
    </row>
    <row r="4" spans="1:13" x14ac:dyDescent="0.2">
      <c r="A4" s="196" t="s">
        <v>131</v>
      </c>
      <c r="B4" s="201" t="s">
        <v>137</v>
      </c>
      <c r="C4" s="196" t="s">
        <v>132</v>
      </c>
      <c r="D4" s="196" t="s">
        <v>133</v>
      </c>
      <c r="E4" s="196" t="s">
        <v>134</v>
      </c>
      <c r="F4" s="197" t="s">
        <v>135</v>
      </c>
      <c r="H4" s="196" t="s">
        <v>131</v>
      </c>
      <c r="I4" s="201" t="s">
        <v>137</v>
      </c>
      <c r="J4" s="196" t="s">
        <v>132</v>
      </c>
      <c r="K4" s="196" t="s">
        <v>133</v>
      </c>
      <c r="L4" s="196" t="s">
        <v>134</v>
      </c>
      <c r="M4" s="197" t="s">
        <v>135</v>
      </c>
    </row>
    <row r="5" spans="1:13" x14ac:dyDescent="0.2">
      <c r="A5" s="195"/>
      <c r="B5" s="195">
        <v>0</v>
      </c>
      <c r="C5" s="195">
        <v>0</v>
      </c>
      <c r="D5" s="195">
        <v>0</v>
      </c>
      <c r="E5" s="195">
        <v>0</v>
      </c>
      <c r="F5" s="195">
        <f>SUM(C5)+((D5+E5)/2)</f>
        <v>0</v>
      </c>
      <c r="H5" s="195"/>
      <c r="I5" s="195">
        <v>0</v>
      </c>
      <c r="J5" s="195">
        <v>0</v>
      </c>
      <c r="K5" s="195">
        <v>0</v>
      </c>
      <c r="L5" s="195">
        <v>0</v>
      </c>
      <c r="M5" s="195">
        <f>SUM(J5)+((K5+L5)/2)</f>
        <v>0</v>
      </c>
    </row>
    <row r="6" spans="1:13" x14ac:dyDescent="0.2">
      <c r="A6" s="195"/>
      <c r="B6" s="195">
        <v>0</v>
      </c>
      <c r="C6" s="195">
        <v>0</v>
      </c>
      <c r="D6" s="195">
        <v>0</v>
      </c>
      <c r="E6" s="195">
        <v>0</v>
      </c>
      <c r="F6" s="195">
        <f t="shared" ref="F6:F17" si="0">SUM(C6)+((D6+E6)/2)</f>
        <v>0</v>
      </c>
      <c r="H6" s="195"/>
      <c r="I6" s="195">
        <v>0</v>
      </c>
      <c r="J6" s="195">
        <v>0</v>
      </c>
      <c r="K6" s="195">
        <v>0</v>
      </c>
      <c r="L6" s="195">
        <v>0</v>
      </c>
      <c r="M6" s="195">
        <f t="shared" ref="M6:M17" si="1">SUM(J6)+((K6+L6)/2)</f>
        <v>0</v>
      </c>
    </row>
    <row r="7" spans="1:13" x14ac:dyDescent="0.2">
      <c r="A7" s="195"/>
      <c r="B7" s="195">
        <v>0</v>
      </c>
      <c r="C7" s="195">
        <v>0</v>
      </c>
      <c r="D7" s="195">
        <v>0</v>
      </c>
      <c r="E7" s="195">
        <v>0</v>
      </c>
      <c r="F7" s="195">
        <f t="shared" si="0"/>
        <v>0</v>
      </c>
      <c r="H7" s="195"/>
      <c r="I7" s="195"/>
      <c r="J7" s="195"/>
      <c r="K7" s="195"/>
      <c r="L7" s="195"/>
      <c r="M7" s="195">
        <f t="shared" si="1"/>
        <v>0</v>
      </c>
    </row>
    <row r="8" spans="1:13" x14ac:dyDescent="0.2">
      <c r="A8" s="195"/>
      <c r="B8" s="195"/>
      <c r="C8" s="195"/>
      <c r="D8" s="195"/>
      <c r="E8" s="195"/>
      <c r="F8" s="195">
        <f t="shared" si="0"/>
        <v>0</v>
      </c>
      <c r="H8" s="195"/>
      <c r="I8" s="195"/>
      <c r="J8" s="195"/>
      <c r="K8" s="195"/>
      <c r="L8" s="195"/>
      <c r="M8" s="195">
        <f t="shared" si="1"/>
        <v>0</v>
      </c>
    </row>
    <row r="9" spans="1:13" x14ac:dyDescent="0.2">
      <c r="A9" s="195"/>
      <c r="B9" s="195"/>
      <c r="C9" s="195"/>
      <c r="D9" s="195"/>
      <c r="E9" s="195"/>
      <c r="F9" s="195">
        <f t="shared" si="0"/>
        <v>0</v>
      </c>
      <c r="H9" s="195"/>
      <c r="I9" s="195"/>
      <c r="J9" s="195"/>
      <c r="K9" s="195"/>
      <c r="L9" s="195"/>
      <c r="M9" s="195">
        <f t="shared" si="1"/>
        <v>0</v>
      </c>
    </row>
    <row r="10" spans="1:13" x14ac:dyDescent="0.2">
      <c r="A10" s="195"/>
      <c r="B10" s="195"/>
      <c r="C10" s="195"/>
      <c r="D10" s="195"/>
      <c r="E10" s="195"/>
      <c r="F10" s="195">
        <f t="shared" si="0"/>
        <v>0</v>
      </c>
      <c r="H10" s="195"/>
      <c r="I10" s="195"/>
      <c r="J10" s="195"/>
      <c r="K10" s="195"/>
      <c r="L10" s="195"/>
      <c r="M10" s="195">
        <f t="shared" si="1"/>
        <v>0</v>
      </c>
    </row>
    <row r="11" spans="1:13" x14ac:dyDescent="0.2">
      <c r="A11" s="195"/>
      <c r="B11" s="195"/>
      <c r="C11" s="195"/>
      <c r="D11" s="195"/>
      <c r="E11" s="195"/>
      <c r="F11" s="195">
        <f t="shared" si="0"/>
        <v>0</v>
      </c>
      <c r="H11" s="195"/>
      <c r="I11" s="195"/>
      <c r="J11" s="195"/>
      <c r="K11" s="195"/>
      <c r="L11" s="195"/>
      <c r="M11" s="195">
        <f t="shared" si="1"/>
        <v>0</v>
      </c>
    </row>
    <row r="12" spans="1:13" x14ac:dyDescent="0.2">
      <c r="A12" s="195"/>
      <c r="B12" s="195"/>
      <c r="C12" s="195"/>
      <c r="D12" s="195"/>
      <c r="E12" s="195"/>
      <c r="F12" s="195">
        <f t="shared" si="0"/>
        <v>0</v>
      </c>
      <c r="H12" s="195"/>
      <c r="I12" s="195"/>
      <c r="J12" s="195"/>
      <c r="K12" s="195"/>
      <c r="L12" s="195"/>
      <c r="M12" s="195">
        <f t="shared" si="1"/>
        <v>0</v>
      </c>
    </row>
    <row r="13" spans="1:13" x14ac:dyDescent="0.2">
      <c r="A13" s="195"/>
      <c r="B13" s="195"/>
      <c r="C13" s="195"/>
      <c r="D13" s="195"/>
      <c r="E13" s="195"/>
      <c r="F13" s="195">
        <f t="shared" si="0"/>
        <v>0</v>
      </c>
      <c r="H13" s="195"/>
      <c r="I13" s="195"/>
      <c r="J13" s="195"/>
      <c r="K13" s="195"/>
      <c r="L13" s="195"/>
      <c r="M13" s="195">
        <f t="shared" si="1"/>
        <v>0</v>
      </c>
    </row>
    <row r="14" spans="1:13" x14ac:dyDescent="0.2">
      <c r="A14" s="195"/>
      <c r="B14" s="195"/>
      <c r="C14" s="195"/>
      <c r="D14" s="195"/>
      <c r="E14" s="195"/>
      <c r="F14" s="195">
        <f t="shared" si="0"/>
        <v>0</v>
      </c>
      <c r="H14" s="195"/>
      <c r="I14" s="195"/>
      <c r="J14" s="195"/>
      <c r="K14" s="195"/>
      <c r="L14" s="195"/>
      <c r="M14" s="195">
        <f t="shared" si="1"/>
        <v>0</v>
      </c>
    </row>
    <row r="15" spans="1:13" x14ac:dyDescent="0.2">
      <c r="A15" s="195"/>
      <c r="B15" s="195"/>
      <c r="C15" s="195"/>
      <c r="D15" s="195"/>
      <c r="E15" s="195"/>
      <c r="F15" s="195">
        <f t="shared" si="0"/>
        <v>0</v>
      </c>
      <c r="H15" s="195"/>
      <c r="I15" s="195"/>
      <c r="J15" s="195"/>
      <c r="K15" s="195"/>
      <c r="L15" s="195"/>
      <c r="M15" s="195">
        <f t="shared" si="1"/>
        <v>0</v>
      </c>
    </row>
    <row r="16" spans="1:13" x14ac:dyDescent="0.2">
      <c r="A16" s="195"/>
      <c r="B16" s="195"/>
      <c r="C16" s="195"/>
      <c r="D16" s="195"/>
      <c r="E16" s="195"/>
      <c r="F16" s="195">
        <f t="shared" si="0"/>
        <v>0</v>
      </c>
      <c r="H16" s="195"/>
      <c r="I16" s="195"/>
      <c r="J16" s="195"/>
      <c r="K16" s="195"/>
      <c r="L16" s="195"/>
      <c r="M16" s="195">
        <f t="shared" si="1"/>
        <v>0</v>
      </c>
    </row>
    <row r="17" spans="1:13" ht="13.5" thickBot="1" x14ac:dyDescent="0.25">
      <c r="A17" s="195"/>
      <c r="B17" s="199"/>
      <c r="C17" s="199"/>
      <c r="D17" s="199"/>
      <c r="E17" s="199"/>
      <c r="F17" s="195">
        <f t="shared" si="0"/>
        <v>0</v>
      </c>
      <c r="H17" s="195"/>
      <c r="I17" s="199"/>
      <c r="J17" s="199"/>
      <c r="K17" s="199"/>
      <c r="L17" s="199"/>
      <c r="M17" s="195">
        <f t="shared" si="1"/>
        <v>0</v>
      </c>
    </row>
    <row r="18" spans="1:13" ht="22.5" customHeight="1" thickBot="1" x14ac:dyDescent="0.3">
      <c r="A18" s="198" t="s">
        <v>136</v>
      </c>
      <c r="B18" s="202">
        <f>SUM(B5:B17)</f>
        <v>0</v>
      </c>
      <c r="C18" s="200">
        <f>SUM(C5:C17)</f>
        <v>0</v>
      </c>
      <c r="D18" s="200">
        <f>SUM(D5:D17)</f>
        <v>0</v>
      </c>
      <c r="E18" s="200">
        <f>SUM(E5:E17)</f>
        <v>0</v>
      </c>
      <c r="F18" s="200">
        <f>SUM(F5:F17)</f>
        <v>0</v>
      </c>
      <c r="H18" s="198" t="s">
        <v>136</v>
      </c>
      <c r="I18" s="202">
        <f>SUM(I5:I17)</f>
        <v>0</v>
      </c>
      <c r="J18" s="200">
        <f>SUM(J5:J17)</f>
        <v>0</v>
      </c>
      <c r="K18" s="200">
        <f>SUM(K5:K17)</f>
        <v>0</v>
      </c>
      <c r="L18" s="200">
        <f>SUM(L5:L17)</f>
        <v>0</v>
      </c>
      <c r="M18" s="200">
        <f>SUM(M5:M17)</f>
        <v>0</v>
      </c>
    </row>
    <row r="21" spans="1:13" ht="15.75" x14ac:dyDescent="0.25">
      <c r="A21" s="333" t="s">
        <v>52</v>
      </c>
      <c r="B21" s="333"/>
      <c r="C21" s="333"/>
      <c r="D21" s="333"/>
      <c r="E21" s="333"/>
      <c r="F21" s="333"/>
      <c r="H21" s="203" t="s">
        <v>55</v>
      </c>
      <c r="I21" s="203"/>
      <c r="J21" s="203"/>
      <c r="K21" s="203"/>
      <c r="L21" s="203"/>
      <c r="M21" s="203"/>
    </row>
    <row r="22" spans="1:13" x14ac:dyDescent="0.2">
      <c r="A22" s="196" t="s">
        <v>131</v>
      </c>
      <c r="B22" s="196" t="s">
        <v>137</v>
      </c>
      <c r="C22" s="196" t="s">
        <v>132</v>
      </c>
      <c r="D22" s="196" t="s">
        <v>133</v>
      </c>
      <c r="E22" s="196" t="s">
        <v>134</v>
      </c>
      <c r="F22" s="197" t="s">
        <v>135</v>
      </c>
      <c r="H22" s="196" t="s">
        <v>131</v>
      </c>
      <c r="I22" s="196" t="s">
        <v>137</v>
      </c>
      <c r="J22" s="196" t="s">
        <v>132</v>
      </c>
      <c r="K22" s="196" t="s">
        <v>133</v>
      </c>
      <c r="L22" s="196" t="s">
        <v>134</v>
      </c>
      <c r="M22" s="197" t="s">
        <v>135</v>
      </c>
    </row>
    <row r="23" spans="1:13" x14ac:dyDescent="0.2">
      <c r="A23" s="195"/>
      <c r="B23" s="195">
        <v>0</v>
      </c>
      <c r="C23" s="195">
        <v>0</v>
      </c>
      <c r="D23" s="195">
        <v>0</v>
      </c>
      <c r="E23" s="195">
        <v>0</v>
      </c>
      <c r="F23" s="195">
        <f>SUM(C23)+((D23+E23)/2)</f>
        <v>0</v>
      </c>
      <c r="H23" s="195"/>
      <c r="I23" s="195">
        <v>0</v>
      </c>
      <c r="J23" s="195">
        <v>0</v>
      </c>
      <c r="K23" s="195">
        <v>0</v>
      </c>
      <c r="L23" s="195">
        <v>0</v>
      </c>
      <c r="M23" s="195">
        <f>SUM(J23)+((K23+L23)/2)</f>
        <v>0</v>
      </c>
    </row>
    <row r="24" spans="1:13" x14ac:dyDescent="0.2">
      <c r="A24" s="195"/>
      <c r="B24" s="195">
        <v>0</v>
      </c>
      <c r="C24" s="195">
        <v>0</v>
      </c>
      <c r="D24" s="195">
        <v>0</v>
      </c>
      <c r="E24" s="195">
        <v>0</v>
      </c>
      <c r="F24" s="195">
        <f t="shared" ref="F24:F35" si="2">SUM(C24)+((D24+E24)/2)</f>
        <v>0</v>
      </c>
      <c r="H24" s="195"/>
      <c r="I24" s="195">
        <v>0</v>
      </c>
      <c r="J24" s="195">
        <v>0</v>
      </c>
      <c r="K24" s="195">
        <v>0</v>
      </c>
      <c r="L24" s="195">
        <v>0</v>
      </c>
      <c r="M24" s="195">
        <f t="shared" ref="M24:M35" si="3">SUM(J24)+((K24+L24)/2)</f>
        <v>0</v>
      </c>
    </row>
    <row r="25" spans="1:13" x14ac:dyDescent="0.2">
      <c r="A25" s="195"/>
      <c r="B25" s="195"/>
      <c r="C25" s="195"/>
      <c r="D25" s="195"/>
      <c r="E25" s="195"/>
      <c r="F25" s="195">
        <f t="shared" si="2"/>
        <v>0</v>
      </c>
      <c r="H25" s="195"/>
      <c r="I25" s="195"/>
      <c r="J25" s="195"/>
      <c r="K25" s="195"/>
      <c r="L25" s="195"/>
      <c r="M25" s="195">
        <f t="shared" si="3"/>
        <v>0</v>
      </c>
    </row>
    <row r="26" spans="1:13" x14ac:dyDescent="0.2">
      <c r="A26" s="195"/>
      <c r="B26" s="195"/>
      <c r="C26" s="195"/>
      <c r="D26" s="195"/>
      <c r="E26" s="195"/>
      <c r="F26" s="195">
        <f t="shared" si="2"/>
        <v>0</v>
      </c>
      <c r="H26" s="195"/>
      <c r="I26" s="195"/>
      <c r="J26" s="195"/>
      <c r="K26" s="195"/>
      <c r="L26" s="195"/>
      <c r="M26" s="195">
        <f t="shared" si="3"/>
        <v>0</v>
      </c>
    </row>
    <row r="27" spans="1:13" x14ac:dyDescent="0.2">
      <c r="A27" s="195"/>
      <c r="B27" s="195"/>
      <c r="C27" s="195"/>
      <c r="D27" s="195"/>
      <c r="E27" s="195"/>
      <c r="F27" s="195">
        <f t="shared" si="2"/>
        <v>0</v>
      </c>
      <c r="H27" s="195"/>
      <c r="I27" s="195"/>
      <c r="J27" s="195"/>
      <c r="K27" s="195"/>
      <c r="L27" s="195"/>
      <c r="M27" s="195">
        <f t="shared" si="3"/>
        <v>0</v>
      </c>
    </row>
    <row r="28" spans="1:13" x14ac:dyDescent="0.2">
      <c r="A28" s="195"/>
      <c r="B28" s="195"/>
      <c r="C28" s="195"/>
      <c r="D28" s="195"/>
      <c r="E28" s="195"/>
      <c r="F28" s="195">
        <f t="shared" si="2"/>
        <v>0</v>
      </c>
      <c r="H28" s="195"/>
      <c r="I28" s="195"/>
      <c r="J28" s="195"/>
      <c r="K28" s="195"/>
      <c r="L28" s="195"/>
      <c r="M28" s="195">
        <f t="shared" si="3"/>
        <v>0</v>
      </c>
    </row>
    <row r="29" spans="1:13" x14ac:dyDescent="0.2">
      <c r="A29" s="195"/>
      <c r="B29" s="195"/>
      <c r="C29" s="195"/>
      <c r="D29" s="195"/>
      <c r="E29" s="195"/>
      <c r="F29" s="195">
        <f t="shared" si="2"/>
        <v>0</v>
      </c>
      <c r="H29" s="195"/>
      <c r="I29" s="195"/>
      <c r="J29" s="195"/>
      <c r="K29" s="195"/>
      <c r="L29" s="195"/>
      <c r="M29" s="195">
        <f t="shared" si="3"/>
        <v>0</v>
      </c>
    </row>
    <row r="30" spans="1:13" x14ac:dyDescent="0.2">
      <c r="A30" s="195"/>
      <c r="B30" s="195"/>
      <c r="C30" s="195"/>
      <c r="D30" s="195"/>
      <c r="E30" s="195"/>
      <c r="F30" s="195">
        <f t="shared" si="2"/>
        <v>0</v>
      </c>
      <c r="H30" s="195"/>
      <c r="I30" s="195"/>
      <c r="J30" s="195"/>
      <c r="K30" s="195"/>
      <c r="L30" s="195"/>
      <c r="M30" s="195">
        <f t="shared" si="3"/>
        <v>0</v>
      </c>
    </row>
    <row r="31" spans="1:13" x14ac:dyDescent="0.2">
      <c r="A31" s="195"/>
      <c r="B31" s="195"/>
      <c r="C31" s="195"/>
      <c r="D31" s="195"/>
      <c r="E31" s="195"/>
      <c r="F31" s="195">
        <f t="shared" si="2"/>
        <v>0</v>
      </c>
      <c r="H31" s="195"/>
      <c r="I31" s="195"/>
      <c r="J31" s="195"/>
      <c r="K31" s="195"/>
      <c r="L31" s="195"/>
      <c r="M31" s="195">
        <f t="shared" si="3"/>
        <v>0</v>
      </c>
    </row>
    <row r="32" spans="1:13" x14ac:dyDescent="0.2">
      <c r="A32" s="195"/>
      <c r="B32" s="195"/>
      <c r="C32" s="195"/>
      <c r="D32" s="195"/>
      <c r="E32" s="195"/>
      <c r="F32" s="195">
        <f t="shared" si="2"/>
        <v>0</v>
      </c>
      <c r="H32" s="195"/>
      <c r="I32" s="195"/>
      <c r="J32" s="195"/>
      <c r="K32" s="195"/>
      <c r="L32" s="195"/>
      <c r="M32" s="195">
        <f t="shared" si="3"/>
        <v>0</v>
      </c>
    </row>
    <row r="33" spans="1:13" x14ac:dyDescent="0.2">
      <c r="A33" s="195"/>
      <c r="B33" s="195"/>
      <c r="C33" s="195"/>
      <c r="D33" s="195"/>
      <c r="E33" s="195"/>
      <c r="F33" s="195">
        <f t="shared" si="2"/>
        <v>0</v>
      </c>
      <c r="H33" s="195"/>
      <c r="I33" s="195"/>
      <c r="J33" s="195"/>
      <c r="K33" s="195"/>
      <c r="L33" s="195"/>
      <c r="M33" s="195">
        <f t="shared" si="3"/>
        <v>0</v>
      </c>
    </row>
    <row r="34" spans="1:13" x14ac:dyDescent="0.2">
      <c r="A34" s="195"/>
      <c r="B34" s="195"/>
      <c r="C34" s="195"/>
      <c r="D34" s="195"/>
      <c r="E34" s="195"/>
      <c r="F34" s="195">
        <f t="shared" si="2"/>
        <v>0</v>
      </c>
      <c r="H34" s="195"/>
      <c r="I34" s="195"/>
      <c r="J34" s="195"/>
      <c r="K34" s="195"/>
      <c r="L34" s="195"/>
      <c r="M34" s="195">
        <f t="shared" si="3"/>
        <v>0</v>
      </c>
    </row>
    <row r="35" spans="1:13" ht="13.5" thickBot="1" x14ac:dyDescent="0.25">
      <c r="A35" s="195"/>
      <c r="B35" s="199"/>
      <c r="C35" s="199"/>
      <c r="D35" s="199"/>
      <c r="E35" s="199"/>
      <c r="F35" s="195">
        <f t="shared" si="2"/>
        <v>0</v>
      </c>
      <c r="H35" s="195"/>
      <c r="I35" s="199"/>
      <c r="J35" s="199"/>
      <c r="K35" s="199"/>
      <c r="L35" s="199"/>
      <c r="M35" s="195">
        <f t="shared" si="3"/>
        <v>0</v>
      </c>
    </row>
    <row r="36" spans="1:13" ht="23.25" customHeight="1" thickBot="1" x14ac:dyDescent="0.3">
      <c r="A36" s="198" t="s">
        <v>136</v>
      </c>
      <c r="B36" s="202">
        <f>SUM(B23:B35)</f>
        <v>0</v>
      </c>
      <c r="C36" s="200">
        <f>SUM(C23:C35)</f>
        <v>0</v>
      </c>
      <c r="D36" s="200">
        <f>SUM(D23:D35)</f>
        <v>0</v>
      </c>
      <c r="E36" s="200">
        <f>SUM(E23:E35)</f>
        <v>0</v>
      </c>
      <c r="F36" s="200">
        <f>SUM(F23:F35)</f>
        <v>0</v>
      </c>
      <c r="H36" s="198" t="s">
        <v>136</v>
      </c>
      <c r="I36" s="202">
        <f>SUM(I23:I35)</f>
        <v>0</v>
      </c>
      <c r="J36" s="200">
        <f>SUM(J23:J35)</f>
        <v>0</v>
      </c>
      <c r="K36" s="200">
        <f>SUM(K23:K35)</f>
        <v>0</v>
      </c>
      <c r="L36" s="200">
        <f>SUM(L23:L35)</f>
        <v>0</v>
      </c>
      <c r="M36" s="200">
        <f>SUM(M23:M35)</f>
        <v>0</v>
      </c>
    </row>
    <row r="39" spans="1:13" ht="15.75" x14ac:dyDescent="0.25">
      <c r="A39" s="333" t="s">
        <v>53</v>
      </c>
      <c r="B39" s="333"/>
      <c r="C39" s="333"/>
      <c r="D39" s="333"/>
      <c r="E39" s="333"/>
      <c r="F39" s="333"/>
      <c r="H39" s="333" t="s">
        <v>56</v>
      </c>
      <c r="I39" s="333"/>
      <c r="J39" s="333"/>
      <c r="K39" s="333"/>
      <c r="L39" s="333"/>
      <c r="M39" s="333"/>
    </row>
    <row r="40" spans="1:13" x14ac:dyDescent="0.2">
      <c r="A40" s="196" t="s">
        <v>131</v>
      </c>
      <c r="B40" s="196" t="s">
        <v>137</v>
      </c>
      <c r="C40" s="196" t="s">
        <v>132</v>
      </c>
      <c r="D40" s="196" t="s">
        <v>133</v>
      </c>
      <c r="E40" s="196" t="s">
        <v>134</v>
      </c>
      <c r="F40" s="197" t="s">
        <v>135</v>
      </c>
      <c r="H40" s="196" t="s">
        <v>131</v>
      </c>
      <c r="I40" s="196" t="s">
        <v>137</v>
      </c>
      <c r="J40" s="196" t="s">
        <v>132</v>
      </c>
      <c r="K40" s="196" t="s">
        <v>133</v>
      </c>
      <c r="L40" s="196" t="s">
        <v>134</v>
      </c>
      <c r="M40" s="197" t="s">
        <v>135</v>
      </c>
    </row>
    <row r="41" spans="1:13" x14ac:dyDescent="0.2">
      <c r="A41" s="195"/>
      <c r="B41" s="195">
        <v>0</v>
      </c>
      <c r="C41" s="195">
        <v>0</v>
      </c>
      <c r="D41" s="195">
        <v>0</v>
      </c>
      <c r="E41" s="195">
        <v>0</v>
      </c>
      <c r="F41" s="195">
        <f>SUM(C41)+((D41+E41)/2)</f>
        <v>0</v>
      </c>
      <c r="H41" s="195"/>
      <c r="I41" s="195">
        <v>0</v>
      </c>
      <c r="J41" s="195">
        <v>0</v>
      </c>
      <c r="K41" s="195">
        <v>0</v>
      </c>
      <c r="L41" s="195">
        <v>0</v>
      </c>
      <c r="M41" s="195">
        <f>SUM(J41)+((K41+L41)/2)</f>
        <v>0</v>
      </c>
    </row>
    <row r="42" spans="1:13" x14ac:dyDescent="0.2">
      <c r="A42" s="195"/>
      <c r="B42" s="195">
        <v>0</v>
      </c>
      <c r="C42" s="195">
        <v>0</v>
      </c>
      <c r="D42" s="195">
        <v>0</v>
      </c>
      <c r="E42" s="195">
        <v>0</v>
      </c>
      <c r="F42" s="195">
        <f t="shared" ref="F42:F53" si="4">SUM(C42)+((D42+E42)/2)</f>
        <v>0</v>
      </c>
      <c r="H42" s="195"/>
      <c r="I42" s="195">
        <v>0</v>
      </c>
      <c r="J42" s="195">
        <v>0</v>
      </c>
      <c r="K42" s="195">
        <v>0</v>
      </c>
      <c r="L42" s="195">
        <v>0</v>
      </c>
      <c r="M42" s="195">
        <f t="shared" ref="M42:M53" si="5">SUM(J42)+((K42+L42)/2)</f>
        <v>0</v>
      </c>
    </row>
    <row r="43" spans="1:13" x14ac:dyDescent="0.2">
      <c r="A43" s="195"/>
      <c r="B43" s="195"/>
      <c r="C43" s="195"/>
      <c r="D43" s="195"/>
      <c r="E43" s="195"/>
      <c r="F43" s="195">
        <f t="shared" si="4"/>
        <v>0</v>
      </c>
      <c r="H43" s="195"/>
      <c r="I43" s="195"/>
      <c r="J43" s="195"/>
      <c r="K43" s="195"/>
      <c r="L43" s="195"/>
      <c r="M43" s="195">
        <f t="shared" si="5"/>
        <v>0</v>
      </c>
    </row>
    <row r="44" spans="1:13" x14ac:dyDescent="0.2">
      <c r="A44" s="195"/>
      <c r="B44" s="195"/>
      <c r="C44" s="195"/>
      <c r="D44" s="195"/>
      <c r="E44" s="195"/>
      <c r="F44" s="195">
        <f t="shared" si="4"/>
        <v>0</v>
      </c>
      <c r="H44" s="195"/>
      <c r="I44" s="195"/>
      <c r="J44" s="195"/>
      <c r="K44" s="195"/>
      <c r="L44" s="195"/>
      <c r="M44" s="195">
        <f t="shared" si="5"/>
        <v>0</v>
      </c>
    </row>
    <row r="45" spans="1:13" x14ac:dyDescent="0.2">
      <c r="A45" s="195"/>
      <c r="B45" s="195"/>
      <c r="C45" s="195"/>
      <c r="D45" s="195"/>
      <c r="E45" s="195"/>
      <c r="F45" s="195">
        <f t="shared" si="4"/>
        <v>0</v>
      </c>
      <c r="H45" s="195"/>
      <c r="I45" s="195"/>
      <c r="J45" s="195"/>
      <c r="K45" s="195"/>
      <c r="L45" s="195"/>
      <c r="M45" s="195">
        <f t="shared" si="5"/>
        <v>0</v>
      </c>
    </row>
    <row r="46" spans="1:13" x14ac:dyDescent="0.2">
      <c r="A46" s="195"/>
      <c r="B46" s="195"/>
      <c r="C46" s="195"/>
      <c r="D46" s="195"/>
      <c r="E46" s="195"/>
      <c r="F46" s="195">
        <f t="shared" si="4"/>
        <v>0</v>
      </c>
      <c r="H46" s="195"/>
      <c r="I46" s="195"/>
      <c r="J46" s="195"/>
      <c r="K46" s="195"/>
      <c r="L46" s="195"/>
      <c r="M46" s="195">
        <f t="shared" si="5"/>
        <v>0</v>
      </c>
    </row>
    <row r="47" spans="1:13" x14ac:dyDescent="0.2">
      <c r="A47" s="195"/>
      <c r="B47" s="195"/>
      <c r="C47" s="195"/>
      <c r="D47" s="195"/>
      <c r="E47" s="195"/>
      <c r="F47" s="195">
        <f t="shared" si="4"/>
        <v>0</v>
      </c>
      <c r="H47" s="195"/>
      <c r="I47" s="195"/>
      <c r="J47" s="195"/>
      <c r="K47" s="195"/>
      <c r="L47" s="195"/>
      <c r="M47" s="195">
        <f t="shared" si="5"/>
        <v>0</v>
      </c>
    </row>
    <row r="48" spans="1:13" x14ac:dyDescent="0.2">
      <c r="A48" s="195"/>
      <c r="B48" s="195"/>
      <c r="C48" s="195"/>
      <c r="D48" s="195"/>
      <c r="E48" s="195"/>
      <c r="F48" s="195">
        <f t="shared" si="4"/>
        <v>0</v>
      </c>
      <c r="H48" s="195"/>
      <c r="I48" s="195"/>
      <c r="J48" s="195"/>
      <c r="K48" s="195"/>
      <c r="L48" s="195"/>
      <c r="M48" s="195">
        <f t="shared" si="5"/>
        <v>0</v>
      </c>
    </row>
    <row r="49" spans="1:13" x14ac:dyDescent="0.2">
      <c r="A49" s="195"/>
      <c r="B49" s="195"/>
      <c r="C49" s="195"/>
      <c r="D49" s="195"/>
      <c r="E49" s="195"/>
      <c r="F49" s="195">
        <f t="shared" si="4"/>
        <v>0</v>
      </c>
      <c r="H49" s="195"/>
      <c r="I49" s="195"/>
      <c r="J49" s="195"/>
      <c r="K49" s="195"/>
      <c r="L49" s="195"/>
      <c r="M49" s="195">
        <f t="shared" si="5"/>
        <v>0</v>
      </c>
    </row>
    <row r="50" spans="1:13" x14ac:dyDescent="0.2">
      <c r="A50" s="195"/>
      <c r="B50" s="195"/>
      <c r="C50" s="195"/>
      <c r="D50" s="195"/>
      <c r="E50" s="195"/>
      <c r="F50" s="195">
        <f t="shared" si="4"/>
        <v>0</v>
      </c>
      <c r="H50" s="195"/>
      <c r="I50" s="195"/>
      <c r="J50" s="195"/>
      <c r="K50" s="195"/>
      <c r="L50" s="195"/>
      <c r="M50" s="195">
        <f t="shared" si="5"/>
        <v>0</v>
      </c>
    </row>
    <row r="51" spans="1:13" x14ac:dyDescent="0.2">
      <c r="A51" s="195"/>
      <c r="B51" s="195"/>
      <c r="C51" s="195"/>
      <c r="D51" s="195"/>
      <c r="E51" s="195"/>
      <c r="F51" s="195">
        <f t="shared" si="4"/>
        <v>0</v>
      </c>
      <c r="H51" s="195"/>
      <c r="I51" s="195"/>
      <c r="J51" s="195"/>
      <c r="K51" s="195"/>
      <c r="L51" s="195"/>
      <c r="M51" s="195">
        <f t="shared" si="5"/>
        <v>0</v>
      </c>
    </row>
    <row r="52" spans="1:13" x14ac:dyDescent="0.2">
      <c r="A52" s="195"/>
      <c r="B52" s="195"/>
      <c r="C52" s="195"/>
      <c r="D52" s="195"/>
      <c r="E52" s="195"/>
      <c r="F52" s="195">
        <f t="shared" si="4"/>
        <v>0</v>
      </c>
      <c r="H52" s="195"/>
      <c r="I52" s="195"/>
      <c r="J52" s="195"/>
      <c r="K52" s="195"/>
      <c r="L52" s="195"/>
      <c r="M52" s="195">
        <f t="shared" si="5"/>
        <v>0</v>
      </c>
    </row>
    <row r="53" spans="1:13" ht="13.5" thickBot="1" x14ac:dyDescent="0.25">
      <c r="A53" s="195"/>
      <c r="B53" s="199"/>
      <c r="C53" s="199"/>
      <c r="D53" s="199"/>
      <c r="E53" s="199"/>
      <c r="F53" s="195">
        <f t="shared" si="4"/>
        <v>0</v>
      </c>
      <c r="H53" s="195"/>
      <c r="I53" s="199"/>
      <c r="J53" s="199"/>
      <c r="K53" s="199"/>
      <c r="L53" s="199"/>
      <c r="M53" s="195">
        <f t="shared" si="5"/>
        <v>0</v>
      </c>
    </row>
    <row r="54" spans="1:13" ht="22.5" customHeight="1" thickBot="1" x14ac:dyDescent="0.3">
      <c r="A54" s="198" t="s">
        <v>136</v>
      </c>
      <c r="B54" s="202">
        <f>SUM(B41:B53)</f>
        <v>0</v>
      </c>
      <c r="C54" s="200">
        <f>SUM(C41:C53)</f>
        <v>0</v>
      </c>
      <c r="D54" s="200">
        <f>SUM(D41:D53)</f>
        <v>0</v>
      </c>
      <c r="E54" s="200">
        <f>SUM(E41:E53)</f>
        <v>0</v>
      </c>
      <c r="F54" s="200">
        <f>SUM(F41:F53)</f>
        <v>0</v>
      </c>
      <c r="H54" s="198" t="s">
        <v>136</v>
      </c>
      <c r="I54" s="202">
        <f>SUM(I41:I53)</f>
        <v>0</v>
      </c>
      <c r="J54" s="200">
        <f>SUM(J41:J53)</f>
        <v>0</v>
      </c>
      <c r="K54" s="200">
        <f>SUM(K41:K53)</f>
        <v>0</v>
      </c>
      <c r="L54" s="200">
        <f>SUM(L41:L53)</f>
        <v>0</v>
      </c>
      <c r="M54" s="200">
        <f>SUM(M41:M53)</f>
        <v>0</v>
      </c>
    </row>
  </sheetData>
  <mergeCells count="6">
    <mergeCell ref="A1:M1"/>
    <mergeCell ref="A3:F3"/>
    <mergeCell ref="H3:M3"/>
    <mergeCell ref="A21:F21"/>
    <mergeCell ref="A39:F39"/>
    <mergeCell ref="H39:M3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view="pageBreakPreview" zoomScale="106" zoomScaleNormal="75" zoomScaleSheetLayoutView="106" workbookViewId="0">
      <selection activeCell="C20" sqref="C20"/>
    </sheetView>
  </sheetViews>
  <sheetFormatPr baseColWidth="10" defaultColWidth="11.5703125" defaultRowHeight="12.75" x14ac:dyDescent="0.2"/>
  <cols>
    <col min="1" max="1" width="16.85546875" style="6" customWidth="1"/>
    <col min="2" max="2" width="7.42578125" customWidth="1"/>
    <col min="3" max="6" width="16.85546875" customWidth="1"/>
    <col min="7" max="7" width="16.28515625" customWidth="1"/>
    <col min="8" max="8" width="18.42578125" style="6" customWidth="1"/>
    <col min="9" max="13" width="16.85546875" customWidth="1"/>
  </cols>
  <sheetData>
    <row r="1" spans="1:13" x14ac:dyDescent="0.2">
      <c r="A1" s="190" t="s">
        <v>124</v>
      </c>
    </row>
    <row r="2" spans="1:13" ht="21.4" customHeight="1" x14ac:dyDescent="0.2">
      <c r="A2" s="334" t="s">
        <v>43</v>
      </c>
      <c r="B2" s="334"/>
      <c r="C2" s="334"/>
      <c r="D2" s="334"/>
      <c r="E2" s="334"/>
      <c r="F2" s="334"/>
      <c r="G2" s="334"/>
    </row>
    <row r="3" spans="1:13" ht="20.45" customHeight="1" x14ac:dyDescent="0.2">
      <c r="A3" s="6" t="s">
        <v>44</v>
      </c>
      <c r="I3" s="6" t="s">
        <v>45</v>
      </c>
      <c r="J3" s="6" t="s">
        <v>45</v>
      </c>
    </row>
    <row r="4" spans="1:13" ht="20.45" customHeight="1" x14ac:dyDescent="0.2">
      <c r="B4" s="7" t="s">
        <v>46</v>
      </c>
      <c r="C4" s="7" t="s">
        <v>47</v>
      </c>
      <c r="D4" s="7" t="s">
        <v>48</v>
      </c>
      <c r="E4" s="7" t="s">
        <v>49</v>
      </c>
      <c r="F4" s="7" t="s">
        <v>50</v>
      </c>
      <c r="I4" s="7" t="s">
        <v>46</v>
      </c>
      <c r="J4" s="7" t="s">
        <v>47</v>
      </c>
      <c r="K4" s="7" t="s">
        <v>48</v>
      </c>
      <c r="L4" s="7" t="s">
        <v>49</v>
      </c>
      <c r="M4" s="7" t="s">
        <v>50</v>
      </c>
    </row>
    <row r="5" spans="1:13" ht="20.45" customHeight="1" x14ac:dyDescent="0.2">
      <c r="B5" s="7" t="s">
        <v>51</v>
      </c>
      <c r="C5" s="8">
        <f>SUM('Surfaces PLUS'!B18)</f>
        <v>0</v>
      </c>
      <c r="D5" s="9">
        <f>SUM('Surfaces PLUS'!C18)</f>
        <v>0</v>
      </c>
      <c r="E5" s="9">
        <f>SUM('Surfaces PLUS'!D18+'Surfaces PLUS'!E18)</f>
        <v>0</v>
      </c>
      <c r="F5" s="10">
        <f t="shared" ref="F5:F10" si="0">IF(C5=0,0,D5+E5/2)</f>
        <v>0</v>
      </c>
      <c r="I5" s="7" t="s">
        <v>51</v>
      </c>
      <c r="J5" s="8">
        <v>0</v>
      </c>
      <c r="K5" s="9">
        <v>0</v>
      </c>
      <c r="L5" s="9">
        <v>0</v>
      </c>
      <c r="M5" s="10">
        <f t="shared" ref="M5:M10" si="1">IF(J5=0,0,K5+L5/2)</f>
        <v>0</v>
      </c>
    </row>
    <row r="6" spans="1:13" ht="20.45" customHeight="1" x14ac:dyDescent="0.2">
      <c r="B6" s="7" t="s">
        <v>52</v>
      </c>
      <c r="C6" s="8">
        <f>SUM('Surfaces PLUS'!B36)</f>
        <v>0</v>
      </c>
      <c r="D6" s="9">
        <f>SUM('Surfaces PLUS'!C36)</f>
        <v>0</v>
      </c>
      <c r="E6" s="9">
        <f>SUM('Surfaces PLUS'!D36)+('Surfaces PLUS'!E36)</f>
        <v>0</v>
      </c>
      <c r="F6" s="10">
        <f t="shared" si="0"/>
        <v>0</v>
      </c>
      <c r="I6" s="7" t="s">
        <v>52</v>
      </c>
      <c r="J6" s="8">
        <v>0</v>
      </c>
      <c r="K6" s="9">
        <v>0</v>
      </c>
      <c r="L6" s="9">
        <v>0</v>
      </c>
      <c r="M6" s="10">
        <f t="shared" si="1"/>
        <v>0</v>
      </c>
    </row>
    <row r="7" spans="1:13" ht="20.45" customHeight="1" x14ac:dyDescent="0.2">
      <c r="B7" s="7" t="s">
        <v>53</v>
      </c>
      <c r="C7" s="8">
        <f>SUM('Surfaces PLUS'!B54)</f>
        <v>0</v>
      </c>
      <c r="D7" s="9">
        <f>SUM('Surfaces PLUS'!C54)</f>
        <v>0</v>
      </c>
      <c r="E7" s="9">
        <f>SUM('Surfaces PLUS'!D54)+('Surfaces PLUS'!E54)</f>
        <v>0</v>
      </c>
      <c r="F7" s="10">
        <f t="shared" si="0"/>
        <v>0</v>
      </c>
      <c r="I7" s="7" t="s">
        <v>53</v>
      </c>
      <c r="J7" s="8">
        <v>0</v>
      </c>
      <c r="K7" s="9">
        <v>0</v>
      </c>
      <c r="L7" s="9">
        <v>0</v>
      </c>
      <c r="M7" s="10">
        <f t="shared" si="1"/>
        <v>0</v>
      </c>
    </row>
    <row r="8" spans="1:13" ht="20.45" customHeight="1" x14ac:dyDescent="0.2">
      <c r="B8" s="7" t="s">
        <v>54</v>
      </c>
      <c r="C8" s="8">
        <f>SUM('Surfaces PLUS'!I18)</f>
        <v>0</v>
      </c>
      <c r="D8" s="9">
        <f>SUM('Surfaces PLUS'!J18)</f>
        <v>0</v>
      </c>
      <c r="E8" s="9">
        <f>SUM('Surfaces PLUS'!K18)+('Surfaces PLUS'!L18)</f>
        <v>0</v>
      </c>
      <c r="F8" s="10">
        <f t="shared" si="0"/>
        <v>0</v>
      </c>
      <c r="I8" s="7" t="s">
        <v>54</v>
      </c>
      <c r="J8" s="8">
        <v>0</v>
      </c>
      <c r="K8" s="9">
        <f>80*J8</f>
        <v>0</v>
      </c>
      <c r="L8" s="9">
        <f>10*J8</f>
        <v>0</v>
      </c>
      <c r="M8" s="10">
        <f t="shared" si="1"/>
        <v>0</v>
      </c>
    </row>
    <row r="9" spans="1:13" ht="20.45" customHeight="1" x14ac:dyDescent="0.2">
      <c r="B9" s="7" t="s">
        <v>55</v>
      </c>
      <c r="C9" s="8">
        <f>SUM('Surfaces PLUS'!I36)</f>
        <v>0</v>
      </c>
      <c r="D9" s="9">
        <f>SUM('Surfaces PLUS'!J36)</f>
        <v>0</v>
      </c>
      <c r="E9" s="9">
        <f>SUM('Surfaces PLUS'!K36)+('Surfaces PLUS'!L36)</f>
        <v>0</v>
      </c>
      <c r="F9" s="10">
        <f t="shared" si="0"/>
        <v>0</v>
      </c>
      <c r="I9" s="7" t="s">
        <v>55</v>
      </c>
      <c r="J9" s="8">
        <v>0</v>
      </c>
      <c r="K9" s="9">
        <f>J9*90</f>
        <v>0</v>
      </c>
      <c r="L9" s="9">
        <f>J9*20</f>
        <v>0</v>
      </c>
      <c r="M9" s="10">
        <f t="shared" si="1"/>
        <v>0</v>
      </c>
    </row>
    <row r="10" spans="1:13" ht="20.45" customHeight="1" thickBot="1" x14ac:dyDescent="0.25">
      <c r="B10" s="7" t="s">
        <v>56</v>
      </c>
      <c r="C10" s="8">
        <f>SUM('Surfaces PLUS'!I54)</f>
        <v>0</v>
      </c>
      <c r="D10" s="9">
        <f>SUM('Surfaces PLUS'!J54)</f>
        <v>0</v>
      </c>
      <c r="E10" s="9">
        <f>SUM('Surfaces PLUS'!K54)+('Surfaces PLUS'!L54)</f>
        <v>0</v>
      </c>
      <c r="F10" s="10">
        <f t="shared" si="0"/>
        <v>0</v>
      </c>
      <c r="I10" s="7" t="s">
        <v>56</v>
      </c>
      <c r="J10" s="8">
        <v>0</v>
      </c>
      <c r="K10" s="9">
        <v>0</v>
      </c>
      <c r="L10" s="9">
        <v>0</v>
      </c>
      <c r="M10" s="10">
        <f t="shared" si="1"/>
        <v>0</v>
      </c>
    </row>
    <row r="11" spans="1:13" ht="20.45" customHeight="1" thickBot="1" x14ac:dyDescent="0.25">
      <c r="B11" s="11" t="s">
        <v>57</v>
      </c>
      <c r="C11" s="12">
        <f>SUM(C5:C10)</f>
        <v>0</v>
      </c>
      <c r="D11" s="13">
        <f>SUM(D5:D10)</f>
        <v>0</v>
      </c>
      <c r="E11" s="13">
        <f>SUM(E5:E10)</f>
        <v>0</v>
      </c>
      <c r="F11" s="13">
        <f>SUM(F5:F10)</f>
        <v>0</v>
      </c>
      <c r="I11" s="11" t="s">
        <v>57</v>
      </c>
      <c r="J11" s="12">
        <f>SUM(J5:J10)</f>
        <v>0</v>
      </c>
      <c r="K11" s="13">
        <f>SUM(K5:K10)</f>
        <v>0</v>
      </c>
      <c r="L11" s="13">
        <f>SUM(L5:L10)</f>
        <v>0</v>
      </c>
      <c r="M11" s="13">
        <f>IF(J11=0,0,SUM(M5:M10))</f>
        <v>0</v>
      </c>
    </row>
    <row r="12" spans="1:13" ht="20.45" customHeight="1" x14ac:dyDescent="0.2">
      <c r="B12" s="14" t="s">
        <v>58</v>
      </c>
      <c r="C12" s="15">
        <f>IF(C11=0,0,H12)</f>
        <v>0</v>
      </c>
      <c r="I12" s="14" t="s">
        <v>59</v>
      </c>
      <c r="J12" s="15">
        <f>IF(J11=0,0,#REF!)</f>
        <v>0</v>
      </c>
    </row>
    <row r="13" spans="1:13" ht="20.45" customHeight="1" x14ac:dyDescent="0.2"/>
    <row r="14" spans="1:13" ht="20.45" customHeight="1" x14ac:dyDescent="0.2">
      <c r="A14" s="334" t="s">
        <v>60</v>
      </c>
      <c r="B14" s="334"/>
      <c r="C14" s="334"/>
      <c r="D14" s="334"/>
      <c r="E14" s="334"/>
      <c r="F14" s="334"/>
      <c r="G14" s="334"/>
    </row>
    <row r="15" spans="1:13" ht="20.45" customHeight="1" x14ac:dyDescent="0.2">
      <c r="A15" s="6" t="s">
        <v>44</v>
      </c>
      <c r="I15" s="6" t="s">
        <v>45</v>
      </c>
    </row>
    <row r="16" spans="1:13" ht="20.45" customHeight="1" x14ac:dyDescent="0.2">
      <c r="B16" s="7" t="s">
        <v>46</v>
      </c>
      <c r="C16" s="7" t="s">
        <v>47</v>
      </c>
      <c r="D16" s="7" t="s">
        <v>48</v>
      </c>
      <c r="E16" s="7" t="s">
        <v>49</v>
      </c>
      <c r="F16" s="7" t="s">
        <v>50</v>
      </c>
      <c r="I16" s="7" t="s">
        <v>46</v>
      </c>
      <c r="J16" s="7" t="s">
        <v>47</v>
      </c>
      <c r="K16" s="7" t="s">
        <v>48</v>
      </c>
      <c r="L16" s="7" t="s">
        <v>49</v>
      </c>
      <c r="M16" s="7" t="s">
        <v>50</v>
      </c>
    </row>
    <row r="17" spans="1:13" ht="20.45" customHeight="1" x14ac:dyDescent="0.2">
      <c r="B17" s="7" t="s">
        <v>51</v>
      </c>
      <c r="C17" s="8">
        <f>SUM('Surfaces PLAI'!B18)</f>
        <v>0</v>
      </c>
      <c r="D17" s="9">
        <f>SUM('Surfaces PLAI'!C18)</f>
        <v>0</v>
      </c>
      <c r="E17" s="9">
        <f>SUM('Surfaces PLAI'!D18)+('Surfaces PLAI'!E18)</f>
        <v>0</v>
      </c>
      <c r="F17" s="10">
        <f t="shared" ref="F17:F22" si="2">IF(C17=0,0,D17+E17/2)</f>
        <v>0</v>
      </c>
      <c r="I17" s="7" t="s">
        <v>51</v>
      </c>
      <c r="J17" s="8">
        <v>0</v>
      </c>
      <c r="K17" s="9">
        <v>0</v>
      </c>
      <c r="L17" s="9">
        <v>0</v>
      </c>
      <c r="M17" s="10">
        <f t="shared" ref="M17:M22" si="3">IF(J17=0,0,K17+L17/2)</f>
        <v>0</v>
      </c>
    </row>
    <row r="18" spans="1:13" ht="20.45" customHeight="1" x14ac:dyDescent="0.2">
      <c r="B18" s="7" t="s">
        <v>52</v>
      </c>
      <c r="C18" s="8">
        <f>SUM('Surfaces PLAI'!B36)</f>
        <v>0</v>
      </c>
      <c r="D18" s="9">
        <f>SUM('Surfaces PLAI'!C36)</f>
        <v>0</v>
      </c>
      <c r="E18" s="9">
        <f>SUM('Surfaces PLAI'!D36)+('Surfaces PLAI'!E36)</f>
        <v>0</v>
      </c>
      <c r="F18" s="10">
        <f t="shared" si="2"/>
        <v>0</v>
      </c>
      <c r="I18" s="7" t="s">
        <v>52</v>
      </c>
      <c r="J18" s="8">
        <v>0</v>
      </c>
      <c r="K18" s="9">
        <v>0</v>
      </c>
      <c r="L18" s="9">
        <v>0</v>
      </c>
      <c r="M18" s="10">
        <f t="shared" si="3"/>
        <v>0</v>
      </c>
    </row>
    <row r="19" spans="1:13" ht="20.45" customHeight="1" x14ac:dyDescent="0.2">
      <c r="B19" s="7" t="s">
        <v>53</v>
      </c>
      <c r="C19" s="8">
        <f>SUM('Surfaces PLAI'!B54)</f>
        <v>0</v>
      </c>
      <c r="D19" s="9">
        <f>SUM('Surfaces PLAI'!C54)</f>
        <v>0</v>
      </c>
      <c r="E19" s="9">
        <f>SUM('Surfaces PLAI'!D54)+('Surfaces PLAI'!E54)</f>
        <v>0</v>
      </c>
      <c r="F19" s="10">
        <f t="shared" si="2"/>
        <v>0</v>
      </c>
      <c r="I19" s="7" t="s">
        <v>53</v>
      </c>
      <c r="J19" s="8">
        <v>0</v>
      </c>
      <c r="K19" s="9">
        <v>0</v>
      </c>
      <c r="L19" s="9">
        <v>0</v>
      </c>
      <c r="M19" s="10">
        <f t="shared" si="3"/>
        <v>0</v>
      </c>
    </row>
    <row r="20" spans="1:13" ht="20.45" customHeight="1" x14ac:dyDescent="0.2">
      <c r="B20" s="7" t="s">
        <v>54</v>
      </c>
      <c r="C20" s="8">
        <f>SUM('Surfaces PLAI'!I18)</f>
        <v>0</v>
      </c>
      <c r="D20" s="9">
        <f>SUM('Surfaces PLAI'!J18)</f>
        <v>0</v>
      </c>
      <c r="E20" s="9">
        <f>SUM('Surfaces PLAI'!K18)+('Surfaces PLAI'!L18)</f>
        <v>0</v>
      </c>
      <c r="F20" s="10">
        <f t="shared" si="2"/>
        <v>0</v>
      </c>
      <c r="I20" s="7" t="s">
        <v>54</v>
      </c>
      <c r="J20" s="8">
        <v>0</v>
      </c>
      <c r="K20" s="9">
        <f>80*J20</f>
        <v>0</v>
      </c>
      <c r="L20" s="9">
        <f>10*J20</f>
        <v>0</v>
      </c>
      <c r="M20" s="10">
        <f t="shared" si="3"/>
        <v>0</v>
      </c>
    </row>
    <row r="21" spans="1:13" ht="20.45" customHeight="1" x14ac:dyDescent="0.2">
      <c r="B21" s="7" t="s">
        <v>55</v>
      </c>
      <c r="C21" s="8">
        <f>SUM('Surfaces PLAI'!I36)</f>
        <v>0</v>
      </c>
      <c r="D21" s="9">
        <f>SUM('Surfaces PLAI'!J36)</f>
        <v>0</v>
      </c>
      <c r="E21" s="9">
        <f>SUM('Surfaces PLAI'!K36)+('Surfaces PLAI'!L36)</f>
        <v>0</v>
      </c>
      <c r="F21" s="10">
        <f t="shared" si="2"/>
        <v>0</v>
      </c>
      <c r="I21" s="7" t="s">
        <v>55</v>
      </c>
      <c r="J21" s="8">
        <v>0</v>
      </c>
      <c r="K21" s="9">
        <f>J21*90</f>
        <v>0</v>
      </c>
      <c r="L21" s="9">
        <f>J21*20</f>
        <v>0</v>
      </c>
      <c r="M21" s="10">
        <f t="shared" si="3"/>
        <v>0</v>
      </c>
    </row>
    <row r="22" spans="1:13" ht="20.45" customHeight="1" thickBot="1" x14ac:dyDescent="0.25">
      <c r="B22" s="7" t="s">
        <v>56</v>
      </c>
      <c r="C22" s="8">
        <f>SUM('Surfaces PLAI'!I54)</f>
        <v>0</v>
      </c>
      <c r="D22" s="9">
        <f>SUM('Surfaces PLAI'!J54)</f>
        <v>0</v>
      </c>
      <c r="E22" s="9">
        <f>SUM('Surfaces PLAI'!K54)+('Surfaces PLAI'!L54)</f>
        <v>0</v>
      </c>
      <c r="F22" s="10">
        <f t="shared" si="2"/>
        <v>0</v>
      </c>
      <c r="I22" s="7" t="s">
        <v>56</v>
      </c>
      <c r="J22" s="8">
        <v>0</v>
      </c>
      <c r="K22" s="9">
        <v>0</v>
      </c>
      <c r="L22" s="9">
        <v>0</v>
      </c>
      <c r="M22" s="10">
        <f t="shared" si="3"/>
        <v>0</v>
      </c>
    </row>
    <row r="23" spans="1:13" ht="20.45" customHeight="1" thickBot="1" x14ac:dyDescent="0.25">
      <c r="B23" s="11" t="s">
        <v>57</v>
      </c>
      <c r="C23" s="12">
        <f>SUM(C17:C22)</f>
        <v>0</v>
      </c>
      <c r="D23" s="13">
        <f>SUM(D17:D22)</f>
        <v>0</v>
      </c>
      <c r="E23" s="13">
        <f>SUM(E17:E22)</f>
        <v>0</v>
      </c>
      <c r="F23" s="13">
        <f>SUM(F17:F22)</f>
        <v>0</v>
      </c>
      <c r="I23" s="11" t="s">
        <v>57</v>
      </c>
      <c r="J23" s="12">
        <f>SUM(J17:J22)</f>
        <v>0</v>
      </c>
      <c r="K23" s="13">
        <f>SUM(K17:K22)</f>
        <v>0</v>
      </c>
      <c r="L23" s="13">
        <f>SUM(L17:L22)</f>
        <v>0</v>
      </c>
      <c r="M23" s="13">
        <f>IF(J23=0,0,SUM(M17:M22))</f>
        <v>0</v>
      </c>
    </row>
    <row r="24" spans="1:13" ht="20.45" customHeight="1" x14ac:dyDescent="0.2">
      <c r="B24" s="14" t="s">
        <v>61</v>
      </c>
      <c r="C24" s="15">
        <f>IF(C23=0,0,H24)</f>
        <v>0</v>
      </c>
      <c r="I24" s="14" t="s">
        <v>62</v>
      </c>
      <c r="J24" s="15">
        <f>IF(J23=0,0,#REF!)</f>
        <v>0</v>
      </c>
    </row>
    <row r="25" spans="1:13" ht="9" customHeight="1" x14ac:dyDescent="0.2"/>
    <row r="26" spans="1:13" ht="20.45" customHeight="1" x14ac:dyDescent="0.2">
      <c r="B26" s="14"/>
      <c r="C26" s="16" t="s">
        <v>63</v>
      </c>
      <c r="D26" s="17" t="s">
        <v>64</v>
      </c>
      <c r="E26" s="17" t="s">
        <v>65</v>
      </c>
      <c r="F26" s="18" t="s">
        <v>66</v>
      </c>
    </row>
    <row r="27" spans="1:13" ht="20.45" customHeight="1" x14ac:dyDescent="0.2">
      <c r="C27" s="19">
        <f>J23+C23+J11+C11</f>
        <v>0</v>
      </c>
      <c r="D27" s="20">
        <f>D11+D23</f>
        <v>0</v>
      </c>
      <c r="E27" s="20">
        <f>E11+E23</f>
        <v>0</v>
      </c>
      <c r="F27" s="20">
        <f>F5+F6+F7+F8+F9+F10+F17+F18+F19+F20+F21+F22</f>
        <v>0</v>
      </c>
    </row>
    <row r="29" spans="1:13" x14ac:dyDescent="0.2">
      <c r="A29" s="334" t="s">
        <v>67</v>
      </c>
      <c r="B29" s="334"/>
      <c r="C29" s="334"/>
      <c r="D29" s="334"/>
      <c r="E29" s="334"/>
      <c r="F29" s="334"/>
      <c r="G29" s="334"/>
      <c r="I29" s="190" t="s">
        <v>124</v>
      </c>
    </row>
    <row r="30" spans="1:13" ht="13.5" thickBot="1" x14ac:dyDescent="0.25">
      <c r="A30"/>
      <c r="B30" s="335" t="s">
        <v>68</v>
      </c>
      <c r="C30" s="335" t="s">
        <v>68</v>
      </c>
      <c r="D30" s="336" t="s">
        <v>69</v>
      </c>
      <c r="E30" s="336"/>
      <c r="F30" s="337"/>
      <c r="G30" s="337"/>
    </row>
    <row r="31" spans="1:13" s="6" customFormat="1" ht="13.5" thickBot="1" x14ac:dyDescent="0.25">
      <c r="B31" s="21" t="s">
        <v>70</v>
      </c>
      <c r="C31" s="22" t="s">
        <v>71</v>
      </c>
      <c r="D31" s="23" t="s">
        <v>70</v>
      </c>
      <c r="E31" s="21" t="s">
        <v>71</v>
      </c>
      <c r="F31" s="176" t="s">
        <v>37</v>
      </c>
      <c r="G31" s="177" t="s">
        <v>38</v>
      </c>
    </row>
    <row r="32" spans="1:13" ht="39" thickTop="1" x14ac:dyDescent="0.2">
      <c r="A32" s="26" t="s">
        <v>119</v>
      </c>
      <c r="B32" s="183">
        <v>0</v>
      </c>
      <c r="C32" s="184">
        <v>50</v>
      </c>
      <c r="D32" s="185">
        <v>0</v>
      </c>
      <c r="E32" s="186">
        <v>40</v>
      </c>
      <c r="F32" s="187">
        <f>B32*C32</f>
        <v>0</v>
      </c>
      <c r="G32" s="188">
        <f>D32*E32</f>
        <v>0</v>
      </c>
      <c r="I32" s="338" t="s">
        <v>145</v>
      </c>
      <c r="J32" s="339"/>
      <c r="K32" s="339"/>
      <c r="L32" s="339"/>
      <c r="M32" s="340"/>
    </row>
    <row r="33" spans="1:13" ht="26.25" thickBot="1" x14ac:dyDescent="0.25">
      <c r="A33" s="26" t="s">
        <v>120</v>
      </c>
      <c r="B33" s="183">
        <v>0</v>
      </c>
      <c r="C33" s="184">
        <v>40</v>
      </c>
      <c r="D33" s="185">
        <v>0</v>
      </c>
      <c r="E33" s="186">
        <v>30</v>
      </c>
      <c r="F33" s="187">
        <f>B33*C33</f>
        <v>0</v>
      </c>
      <c r="G33" s="188">
        <f>D33*E33</f>
        <v>0</v>
      </c>
      <c r="I33" s="223"/>
      <c r="J33" s="224" t="s">
        <v>121</v>
      </c>
      <c r="K33" s="225" t="s">
        <v>116</v>
      </c>
      <c r="L33" s="226" t="s">
        <v>117</v>
      </c>
      <c r="M33" s="227" t="s">
        <v>118</v>
      </c>
    </row>
    <row r="34" spans="1:13" ht="24.75" customHeight="1" thickTop="1" thickBot="1" x14ac:dyDescent="0.25">
      <c r="A34" s="6" t="s">
        <v>72</v>
      </c>
      <c r="B34" s="183">
        <v>0</v>
      </c>
      <c r="C34" s="184">
        <v>20</v>
      </c>
      <c r="D34" s="185">
        <v>0</v>
      </c>
      <c r="E34" s="186">
        <v>20</v>
      </c>
      <c r="F34" s="178">
        <f>B34*C34</f>
        <v>0</v>
      </c>
      <c r="G34" s="179">
        <f>D34*E34</f>
        <v>0</v>
      </c>
      <c r="I34" s="228"/>
      <c r="J34" s="229">
        <v>0</v>
      </c>
      <c r="K34" s="228">
        <v>0</v>
      </c>
      <c r="L34" s="228">
        <f>K34*J34/5</f>
        <v>0</v>
      </c>
      <c r="M34" s="230">
        <f>IF(L34&gt;20,20,L34)</f>
        <v>0</v>
      </c>
    </row>
    <row r="35" spans="1:13" ht="14.25" thickTop="1" thickBot="1" x14ac:dyDescent="0.25">
      <c r="B35" s="24"/>
      <c r="C35" s="25"/>
      <c r="D35" s="27"/>
      <c r="F35" s="181">
        <f>su+F33+F34</f>
        <v>0</v>
      </c>
      <c r="G35" s="182">
        <f>SUM(G32:G34)</f>
        <v>0</v>
      </c>
      <c r="I35" s="228"/>
      <c r="J35" s="229">
        <v>0</v>
      </c>
      <c r="K35" s="228">
        <v>0</v>
      </c>
      <c r="L35" s="228">
        <f>K35*J35/5</f>
        <v>0</v>
      </c>
      <c r="M35" s="230">
        <f t="shared" ref="M35:M38" si="4">IF(L35&gt;20,20,L35)</f>
        <v>0</v>
      </c>
    </row>
    <row r="36" spans="1:13" ht="22.5" customHeight="1" thickTop="1" thickBot="1" x14ac:dyDescent="0.25">
      <c r="B36" s="24"/>
      <c r="C36" s="25"/>
      <c r="D36" s="27"/>
      <c r="F36" s="180"/>
      <c r="G36" s="189">
        <f>F35+G35</f>
        <v>0</v>
      </c>
      <c r="I36" s="228"/>
      <c r="J36" s="228"/>
      <c r="K36" s="228"/>
      <c r="L36" s="228">
        <f t="shared" ref="L36:L38" si="5">K36*J36/5</f>
        <v>0</v>
      </c>
      <c r="M36" s="230">
        <f t="shared" si="4"/>
        <v>0</v>
      </c>
    </row>
    <row r="37" spans="1:13" ht="14.25" thickTop="1" thickBot="1" x14ac:dyDescent="0.25">
      <c r="I37" s="231"/>
      <c r="J37" s="231"/>
      <c r="K37" s="231"/>
      <c r="L37" s="231">
        <f t="shared" si="5"/>
        <v>0</v>
      </c>
      <c r="M37" s="232">
        <f t="shared" si="4"/>
        <v>0</v>
      </c>
    </row>
    <row r="38" spans="1:13" ht="14.25" thickTop="1" thickBot="1" x14ac:dyDescent="0.25">
      <c r="I38" s="219"/>
      <c r="J38" s="219"/>
      <c r="K38" s="219"/>
      <c r="L38" s="219">
        <f t="shared" si="5"/>
        <v>0</v>
      </c>
      <c r="M38" s="233">
        <f t="shared" si="4"/>
        <v>0</v>
      </c>
    </row>
    <row r="39" spans="1:13" ht="13.5" thickTop="1" x14ac:dyDescent="0.2"/>
    <row r="40" spans="1:13" x14ac:dyDescent="0.2">
      <c r="A40" s="215"/>
      <c r="B40" s="341"/>
      <c r="C40" s="341"/>
      <c r="D40" s="341"/>
      <c r="E40" s="341"/>
      <c r="F40" s="342"/>
      <c r="G40" s="343"/>
      <c r="H40" s="215"/>
    </row>
    <row r="41" spans="1:13" x14ac:dyDescent="0.2">
      <c r="A41" s="215"/>
      <c r="B41" s="216"/>
      <c r="C41" s="216"/>
      <c r="D41" s="216"/>
      <c r="E41" s="216"/>
      <c r="F41" s="342"/>
      <c r="G41" s="343"/>
      <c r="H41" s="215"/>
    </row>
    <row r="42" spans="1:13" x14ac:dyDescent="0.2">
      <c r="A42" s="215"/>
      <c r="B42" s="213"/>
      <c r="C42" s="217"/>
      <c r="D42" s="213"/>
      <c r="E42" s="217"/>
      <c r="F42" s="214"/>
      <c r="G42" s="213"/>
      <c r="H42" s="215"/>
    </row>
    <row r="43" spans="1:13" x14ac:dyDescent="0.2">
      <c r="A43" s="215"/>
      <c r="B43" s="213"/>
      <c r="C43" s="217"/>
      <c r="D43" s="213"/>
      <c r="E43" s="217"/>
      <c r="F43" s="214"/>
      <c r="G43" s="213"/>
      <c r="H43" s="215"/>
    </row>
    <row r="44" spans="1:13" x14ac:dyDescent="0.2">
      <c r="A44" s="215"/>
      <c r="B44" s="213"/>
      <c r="C44" s="217"/>
      <c r="D44" s="213"/>
      <c r="E44" s="217"/>
      <c r="F44" s="214"/>
      <c r="G44" s="213"/>
      <c r="H44" s="215"/>
    </row>
    <row r="45" spans="1:13" x14ac:dyDescent="0.2">
      <c r="A45" s="215"/>
      <c r="B45" s="213"/>
      <c r="C45" s="217"/>
      <c r="D45" s="213"/>
      <c r="E45" s="217"/>
      <c r="F45" s="214"/>
      <c r="G45" s="213"/>
      <c r="H45" s="215"/>
    </row>
    <row r="46" spans="1:13" x14ac:dyDescent="0.2">
      <c r="A46" s="215"/>
      <c r="B46" s="213"/>
      <c r="C46" s="217"/>
      <c r="D46" s="213"/>
      <c r="E46" s="217"/>
      <c r="F46" s="214"/>
      <c r="G46" s="213"/>
      <c r="H46" s="215"/>
    </row>
    <row r="47" spans="1:13" x14ac:dyDescent="0.2">
      <c r="A47" s="215"/>
      <c r="B47" s="213"/>
      <c r="C47" s="217"/>
      <c r="D47" s="213"/>
      <c r="E47" s="217"/>
      <c r="F47" s="214"/>
      <c r="G47" s="213"/>
      <c r="H47" s="215"/>
    </row>
    <row r="48" spans="1:13" x14ac:dyDescent="0.2">
      <c r="A48" s="215"/>
      <c r="B48" s="213"/>
      <c r="C48" s="217"/>
      <c r="D48" s="213"/>
      <c r="E48" s="217"/>
      <c r="F48" s="214"/>
      <c r="G48" s="213"/>
      <c r="H48" s="215"/>
    </row>
    <row r="49" spans="1:8" x14ac:dyDescent="0.2">
      <c r="A49" s="215"/>
      <c r="B49" s="213"/>
      <c r="C49" s="217"/>
      <c r="D49" s="213"/>
      <c r="E49" s="217"/>
      <c r="F49" s="214"/>
      <c r="G49" s="213"/>
      <c r="H49" s="215"/>
    </row>
    <row r="50" spans="1:8" x14ac:dyDescent="0.2">
      <c r="A50" s="215"/>
      <c r="B50" s="213"/>
      <c r="C50" s="214"/>
      <c r="D50" s="214"/>
      <c r="E50" s="214"/>
      <c r="F50" s="214"/>
      <c r="G50" s="213"/>
      <c r="H50" s="215"/>
    </row>
    <row r="51" spans="1:8" x14ac:dyDescent="0.2">
      <c r="A51" s="215"/>
      <c r="B51" s="213"/>
      <c r="C51" s="217"/>
      <c r="D51" s="213"/>
      <c r="E51" s="217"/>
      <c r="F51" s="217"/>
      <c r="G51" s="213"/>
      <c r="H51" s="215"/>
    </row>
    <row r="52" spans="1:8" x14ac:dyDescent="0.2">
      <c r="A52" s="215"/>
      <c r="B52" s="213"/>
      <c r="C52" s="217"/>
      <c r="D52" s="213"/>
      <c r="E52" s="217"/>
      <c r="F52" s="217"/>
      <c r="G52" s="213"/>
      <c r="H52" s="215"/>
    </row>
    <row r="53" spans="1:8" x14ac:dyDescent="0.2">
      <c r="A53" s="215"/>
      <c r="B53" s="213"/>
      <c r="C53" s="217"/>
      <c r="D53" s="213"/>
      <c r="E53" s="217"/>
      <c r="F53" s="217"/>
      <c r="G53" s="213"/>
      <c r="H53" s="215"/>
    </row>
    <row r="54" spans="1:8" x14ac:dyDescent="0.2">
      <c r="A54" s="215"/>
      <c r="B54" s="213"/>
      <c r="C54" s="217"/>
      <c r="D54" s="213"/>
      <c r="E54" s="217"/>
      <c r="F54" s="217"/>
      <c r="G54" s="213"/>
      <c r="H54" s="215"/>
    </row>
    <row r="55" spans="1:8" x14ac:dyDescent="0.2">
      <c r="A55" s="215"/>
      <c r="B55" s="213"/>
      <c r="C55" s="217"/>
      <c r="D55" s="213"/>
      <c r="E55" s="217"/>
      <c r="F55" s="217"/>
      <c r="G55" s="213"/>
      <c r="H55" s="215"/>
    </row>
    <row r="56" spans="1:8" ht="18.75" customHeight="1" x14ac:dyDescent="0.2">
      <c r="A56" s="215"/>
      <c r="B56" s="213"/>
      <c r="C56" s="214"/>
      <c r="D56" s="214"/>
      <c r="E56" s="214"/>
      <c r="F56" s="214"/>
      <c r="G56" s="213"/>
      <c r="H56" s="215"/>
    </row>
    <row r="57" spans="1:8" ht="19.5" customHeight="1" x14ac:dyDescent="0.2">
      <c r="A57" s="215"/>
      <c r="B57" s="213"/>
      <c r="C57" s="214"/>
      <c r="D57" s="214"/>
      <c r="E57" s="214"/>
      <c r="F57" s="214"/>
      <c r="G57" s="218"/>
      <c r="H57" s="215"/>
    </row>
  </sheetData>
  <mergeCells count="11">
    <mergeCell ref="I32:M32"/>
    <mergeCell ref="B40:C40"/>
    <mergeCell ref="D40:E40"/>
    <mergeCell ref="F40:F41"/>
    <mergeCell ref="G40:G41"/>
    <mergeCell ref="A2:G2"/>
    <mergeCell ref="A14:G14"/>
    <mergeCell ref="A29:G29"/>
    <mergeCell ref="B30:C30"/>
    <mergeCell ref="D30:E30"/>
    <mergeCell ref="F30:G30"/>
  </mergeCells>
  <phoneticPr fontId="0" type="noConversion"/>
  <pageMargins left="0.78749999999999998" right="0.78749999999999998" top="1.0527777777777778" bottom="1.0527777777777778" header="0.78749999999999998" footer="0.78749999999999998"/>
  <pageSetup paperSize="9" scale="84" firstPageNumber="0" orientation="landscape" horizontalDpi="300" verticalDpi="300" r:id="rId1"/>
  <headerFooter alignWithMargins="0">
    <oddHeader>&amp;C&amp;"Times New Roman,Normal"&amp;12&amp;A</oddHeader>
    <oddFooter>&amp;C&amp;"Times New Roman,Normal"&amp;12Page &amp;P</oddFooter>
  </headerFooter>
  <rowBreaks count="1" manualBreakCount="1">
    <brk id="27" max="16383" man="1"/>
  </rowBreaks>
  <colBreaks count="1" manualBreakCount="1">
    <brk id="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view="pageBreakPreview" zoomScale="96" zoomScaleNormal="80" zoomScaleSheetLayoutView="96" workbookViewId="0">
      <selection activeCell="E34" sqref="E34"/>
    </sheetView>
  </sheetViews>
  <sheetFormatPr baseColWidth="10" defaultColWidth="21.140625" defaultRowHeight="12.75" x14ac:dyDescent="0.2"/>
  <cols>
    <col min="1" max="1" width="23.140625" style="142" customWidth="1"/>
    <col min="2" max="2" width="19.28515625" style="33" customWidth="1"/>
    <col min="3" max="3" width="20.140625" style="33" customWidth="1"/>
    <col min="4" max="5" width="21.140625" style="33" customWidth="1"/>
    <col min="6" max="6" width="25.140625" style="33" customWidth="1"/>
    <col min="7" max="7" width="21.140625" style="33" customWidth="1"/>
    <col min="8" max="8" width="21.140625" style="142" customWidth="1"/>
    <col min="9" max="16384" width="21.140625" style="33"/>
  </cols>
  <sheetData>
    <row r="1" spans="1:6" x14ac:dyDescent="0.2">
      <c r="A1" s="193" t="s">
        <v>124</v>
      </c>
    </row>
    <row r="3" spans="1:6" x14ac:dyDescent="0.2">
      <c r="A3" s="142" t="s">
        <v>98</v>
      </c>
    </row>
    <row r="6" spans="1:6" x14ac:dyDescent="0.2">
      <c r="B6" s="33" t="s">
        <v>68</v>
      </c>
      <c r="D6" s="33" t="s">
        <v>69</v>
      </c>
      <c r="F6" s="155" t="s">
        <v>105</v>
      </c>
    </row>
    <row r="7" spans="1:6" x14ac:dyDescent="0.2">
      <c r="A7" s="142" t="s">
        <v>99</v>
      </c>
      <c r="B7" s="156">
        <v>0</v>
      </c>
      <c r="D7" s="156">
        <v>0</v>
      </c>
      <c r="F7" s="156">
        <f>SUM(B7++D7)</f>
        <v>0</v>
      </c>
    </row>
    <row r="8" spans="1:6" x14ac:dyDescent="0.2">
      <c r="A8" s="142" t="s">
        <v>100</v>
      </c>
      <c r="B8" s="156">
        <v>0</v>
      </c>
      <c r="D8" s="156">
        <v>0</v>
      </c>
      <c r="F8" s="156">
        <f>SUM(B8+D8)</f>
        <v>0</v>
      </c>
    </row>
    <row r="9" spans="1:6" x14ac:dyDescent="0.2">
      <c r="A9" s="142" t="s">
        <v>101</v>
      </c>
      <c r="B9" s="156">
        <v>0</v>
      </c>
      <c r="D9" s="156">
        <v>0</v>
      </c>
      <c r="F9" s="156">
        <f>SUM(B9:D9)</f>
        <v>0</v>
      </c>
    </row>
    <row r="10" spans="1:6" x14ac:dyDescent="0.2">
      <c r="A10" s="142" t="s">
        <v>142</v>
      </c>
      <c r="B10" s="156"/>
      <c r="D10" s="156">
        <v>0</v>
      </c>
      <c r="F10" s="156">
        <f>SUM(D10)</f>
        <v>0</v>
      </c>
    </row>
    <row r="11" spans="1:6" x14ac:dyDescent="0.2">
      <c r="B11" s="156">
        <f>SUM(B7:B10)</f>
        <v>0</v>
      </c>
      <c r="C11" s="156"/>
      <c r="D11" s="156">
        <f>SUM(D7:D10)</f>
        <v>0</v>
      </c>
      <c r="F11" s="157">
        <f>SUM(F7:F10)</f>
        <v>0</v>
      </c>
    </row>
    <row r="12" spans="1:6" x14ac:dyDescent="0.2">
      <c r="B12" s="156"/>
      <c r="D12" s="156"/>
      <c r="F12" s="156"/>
    </row>
    <row r="13" spans="1:6" x14ac:dyDescent="0.2">
      <c r="D13" s="156"/>
      <c r="F13" s="156"/>
    </row>
    <row r="14" spans="1:6" x14ac:dyDescent="0.2">
      <c r="A14" s="142" t="s">
        <v>102</v>
      </c>
      <c r="B14" s="156">
        <v>0</v>
      </c>
      <c r="D14" s="156">
        <v>0</v>
      </c>
      <c r="F14" s="156">
        <f>SUM(B14+D14)</f>
        <v>0</v>
      </c>
    </row>
    <row r="15" spans="1:6" x14ac:dyDescent="0.2">
      <c r="A15" s="142" t="s">
        <v>103</v>
      </c>
      <c r="B15" s="156">
        <v>0</v>
      </c>
      <c r="D15" s="156">
        <v>0</v>
      </c>
      <c r="F15" s="156">
        <f>SUM(B15+D15)</f>
        <v>0</v>
      </c>
    </row>
    <row r="16" spans="1:6" x14ac:dyDescent="0.2">
      <c r="A16" s="142" t="s">
        <v>111</v>
      </c>
      <c r="B16" s="156">
        <v>0</v>
      </c>
      <c r="D16" s="156">
        <v>0</v>
      </c>
      <c r="F16" s="156">
        <f>SUM(B16+D16)</f>
        <v>0</v>
      </c>
    </row>
    <row r="17" spans="1:6" x14ac:dyDescent="0.2">
      <c r="A17" s="142" t="s">
        <v>127</v>
      </c>
      <c r="B17" s="204">
        <v>0</v>
      </c>
      <c r="D17" s="156">
        <v>0</v>
      </c>
      <c r="F17" s="156">
        <f>SUM(B17+D17)</f>
        <v>0</v>
      </c>
    </row>
    <row r="18" spans="1:6" x14ac:dyDescent="0.2">
      <c r="B18" s="156">
        <f>SUM(B14:B17)</f>
        <v>0</v>
      </c>
      <c r="C18" s="156"/>
      <c r="D18" s="156">
        <f>SUM(D14:D17)</f>
        <v>0</v>
      </c>
      <c r="E18" s="156"/>
      <c r="F18" s="157">
        <f>SUM(F14:F17)</f>
        <v>0</v>
      </c>
    </row>
    <row r="19" spans="1:6" x14ac:dyDescent="0.2">
      <c r="D19" s="156"/>
      <c r="F19" s="156"/>
    </row>
    <row r="20" spans="1:6" x14ac:dyDescent="0.2">
      <c r="D20" s="156"/>
      <c r="F20" s="156"/>
    </row>
    <row r="21" spans="1:6" x14ac:dyDescent="0.2">
      <c r="A21" s="142" t="s">
        <v>104</v>
      </c>
      <c r="B21" s="156">
        <v>0</v>
      </c>
      <c r="C21" s="156"/>
      <c r="D21" s="156">
        <v>0</v>
      </c>
      <c r="F21" s="156">
        <f>SUM(B21+D21)</f>
        <v>0</v>
      </c>
    </row>
    <row r="22" spans="1:6" x14ac:dyDescent="0.2">
      <c r="A22" s="142" t="s">
        <v>126</v>
      </c>
      <c r="B22" s="204">
        <v>0</v>
      </c>
      <c r="D22" s="204">
        <v>0</v>
      </c>
      <c r="F22" s="156">
        <f>SUM(B22+D22)</f>
        <v>0</v>
      </c>
    </row>
    <row r="23" spans="1:6" x14ac:dyDescent="0.2">
      <c r="B23" s="156">
        <f>SUM(B21:B22)</f>
        <v>0</v>
      </c>
      <c r="D23" s="156">
        <f>SUM(D21:D22)</f>
        <v>0</v>
      </c>
      <c r="F23" s="157">
        <f>SUM(F21:F22)</f>
        <v>0</v>
      </c>
    </row>
    <row r="24" spans="1:6" x14ac:dyDescent="0.2">
      <c r="B24" s="156"/>
      <c r="D24" s="156"/>
      <c r="F24" s="156"/>
    </row>
    <row r="25" spans="1:6" x14ac:dyDescent="0.2">
      <c r="F25" s="156"/>
    </row>
    <row r="26" spans="1:6" ht="15" x14ac:dyDescent="0.2">
      <c r="A26" s="142" t="s">
        <v>129</v>
      </c>
      <c r="B26" s="156">
        <f>SUM(B11+B18+B23)</f>
        <v>0</v>
      </c>
      <c r="C26" s="156"/>
      <c r="D26" s="156">
        <f>SUM(D11+D18+D23)</f>
        <v>0</v>
      </c>
      <c r="E26" s="156">
        <f>SUM(B26+D26)</f>
        <v>0</v>
      </c>
      <c r="F26" s="191">
        <f>SUM(F23+F18+F11)</f>
        <v>0</v>
      </c>
    </row>
    <row r="27" spans="1:6" x14ac:dyDescent="0.2">
      <c r="F27" s="156"/>
    </row>
    <row r="28" spans="1:6" x14ac:dyDescent="0.2">
      <c r="D28" s="158"/>
    </row>
    <row r="29" spans="1:6" ht="13.5" thickBot="1" x14ac:dyDescent="0.25"/>
    <row r="30" spans="1:6" x14ac:dyDescent="0.2">
      <c r="A30" s="165" t="s">
        <v>112</v>
      </c>
      <c r="B30" s="166">
        <v>0</v>
      </c>
      <c r="C30" s="167"/>
      <c r="D30" s="167"/>
      <c r="E30" s="167"/>
      <c r="F30" s="168"/>
    </row>
    <row r="31" spans="1:6" x14ac:dyDescent="0.2">
      <c r="A31" s="169" t="s">
        <v>113</v>
      </c>
      <c r="B31" s="170">
        <v>0</v>
      </c>
      <c r="C31" s="86"/>
      <c r="D31" s="86"/>
      <c r="E31" s="86"/>
      <c r="F31" s="171"/>
    </row>
    <row r="32" spans="1:6" x14ac:dyDescent="0.2">
      <c r="A32" s="169" t="s">
        <v>130</v>
      </c>
      <c r="B32" s="170">
        <v>0</v>
      </c>
      <c r="C32" s="194">
        <f>SUM(B34*5.5%)</f>
        <v>0</v>
      </c>
      <c r="D32" s="86" t="s">
        <v>204</v>
      </c>
      <c r="E32" s="86"/>
      <c r="F32" s="171"/>
    </row>
    <row r="33" spans="1:6" x14ac:dyDescent="0.2">
      <c r="A33" s="169" t="s">
        <v>143</v>
      </c>
      <c r="B33" s="170">
        <f>SUM(B30+B31)</f>
        <v>0</v>
      </c>
      <c r="C33" s="86"/>
      <c r="D33" s="86"/>
      <c r="E33" s="86"/>
      <c r="F33" s="171"/>
    </row>
    <row r="34" spans="1:6" ht="15" x14ac:dyDescent="0.2">
      <c r="A34" s="169" t="s">
        <v>144</v>
      </c>
      <c r="B34" s="170">
        <f>SUM(B30:B32)</f>
        <v>0</v>
      </c>
      <c r="C34" s="86"/>
      <c r="D34" s="172" t="s">
        <v>128</v>
      </c>
      <c r="E34" s="86"/>
      <c r="F34" s="191">
        <f>SUM(B34+C32)</f>
        <v>0</v>
      </c>
    </row>
    <row r="35" spans="1:6" x14ac:dyDescent="0.2">
      <c r="A35" s="169"/>
      <c r="B35" s="170"/>
      <c r="C35" s="86"/>
      <c r="D35" s="86"/>
      <c r="E35" s="86"/>
      <c r="F35" s="171"/>
    </row>
    <row r="36" spans="1:6" x14ac:dyDescent="0.2">
      <c r="A36" s="169" t="s">
        <v>66</v>
      </c>
      <c r="B36" s="33">
        <v>1</v>
      </c>
      <c r="D36" s="192" t="s">
        <v>125</v>
      </c>
      <c r="E36" s="172">
        <f>SUM(B33/B36)</f>
        <v>0</v>
      </c>
      <c r="F36" s="171"/>
    </row>
    <row r="37" spans="1:6" ht="13.5" thickBot="1" x14ac:dyDescent="0.25">
      <c r="A37" s="173"/>
      <c r="B37" s="174"/>
      <c r="C37" s="174"/>
      <c r="D37" s="174"/>
      <c r="E37" s="174"/>
      <c r="F37" s="175"/>
    </row>
    <row r="39" spans="1:6" x14ac:dyDescent="0.2">
      <c r="F39" s="159"/>
    </row>
  </sheetData>
  <phoneticPr fontId="0" type="noConversion"/>
  <pageMargins left="0.78749999999999998" right="0.78749999999999998" top="1.0527777777777778" bottom="1.0527777777777778" header="0.78749999999999998" footer="0.78749999999999998"/>
  <pageSetup paperSize="9" scale="87" firstPageNumber="0" orientation="landscape" horizontalDpi="300" verticalDpi="300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workbookViewId="0">
      <selection activeCell="I5" sqref="I5:K6"/>
    </sheetView>
  </sheetViews>
  <sheetFormatPr baseColWidth="10" defaultRowHeight="12.75" x14ac:dyDescent="0.2"/>
  <cols>
    <col min="1" max="1" width="17.28515625" customWidth="1"/>
    <col min="2" max="2" width="30.5703125" customWidth="1"/>
    <col min="3" max="3" width="32.5703125" customWidth="1"/>
    <col min="4" max="4" width="14.7109375" customWidth="1"/>
    <col min="5" max="5" width="12" customWidth="1"/>
    <col min="6" max="6" width="10.7109375" customWidth="1"/>
    <col min="7" max="7" width="13.7109375" customWidth="1"/>
    <col min="8" max="8" width="25.7109375" customWidth="1"/>
    <col min="9" max="9" width="9.85546875" customWidth="1"/>
    <col min="10" max="10" width="7.7109375" customWidth="1"/>
    <col min="11" max="11" width="13.140625" customWidth="1"/>
    <col min="13" max="13" width="9.42578125" customWidth="1"/>
  </cols>
  <sheetData>
    <row r="1" spans="1:13" x14ac:dyDescent="0.2">
      <c r="A1" s="6" t="s">
        <v>199</v>
      </c>
    </row>
    <row r="2" spans="1:13" x14ac:dyDescent="0.2">
      <c r="A2" s="6" t="s">
        <v>200</v>
      </c>
    </row>
    <row r="3" spans="1:13" ht="12.75" customHeight="1" x14ac:dyDescent="0.2">
      <c r="A3" t="s">
        <v>201</v>
      </c>
      <c r="B3" s="195">
        <v>0</v>
      </c>
      <c r="I3" s="344" t="s">
        <v>203</v>
      </c>
      <c r="J3" s="344"/>
      <c r="K3" s="344"/>
    </row>
    <row r="4" spans="1:13" x14ac:dyDescent="0.2">
      <c r="I4" s="344"/>
      <c r="J4" s="344"/>
      <c r="K4" s="344"/>
    </row>
    <row r="5" spans="1:13" ht="15.75" x14ac:dyDescent="0.25">
      <c r="D5" s="6" t="s">
        <v>154</v>
      </c>
      <c r="E5" s="235"/>
      <c r="I5" s="356" t="s">
        <v>155</v>
      </c>
      <c r="J5" s="356"/>
      <c r="K5" s="356"/>
    </row>
    <row r="6" spans="1:13" s="21" customFormat="1" x14ac:dyDescent="0.2">
      <c r="D6" s="236"/>
      <c r="E6" s="236"/>
      <c r="F6" s="236"/>
      <c r="G6" s="236"/>
      <c r="H6" s="236"/>
      <c r="I6" s="356"/>
      <c r="J6" s="356"/>
      <c r="K6" s="356"/>
    </row>
    <row r="7" spans="1:13" ht="26.25" thickBot="1" x14ac:dyDescent="0.25">
      <c r="A7" s="237" t="s">
        <v>156</v>
      </c>
      <c r="C7" s="237" t="s">
        <v>157</v>
      </c>
      <c r="D7" s="238" t="s">
        <v>158</v>
      </c>
      <c r="E7" s="238" t="s">
        <v>159</v>
      </c>
      <c r="F7" s="237" t="s">
        <v>160</v>
      </c>
    </row>
    <row r="8" spans="1:13" x14ac:dyDescent="0.2">
      <c r="A8" s="239" t="s">
        <v>161</v>
      </c>
      <c r="B8" s="240" t="s">
        <v>162</v>
      </c>
      <c r="C8" s="241" t="s">
        <v>163</v>
      </c>
      <c r="D8" s="242"/>
      <c r="E8" s="243">
        <v>0.25</v>
      </c>
      <c r="F8" s="242"/>
      <c r="G8" s="242"/>
      <c r="H8" s="244"/>
    </row>
    <row r="9" spans="1:13" x14ac:dyDescent="0.2">
      <c r="A9" s="239" t="s">
        <v>161</v>
      </c>
      <c r="B9" s="245" t="s">
        <v>164</v>
      </c>
      <c r="C9" s="234"/>
      <c r="D9" s="234"/>
      <c r="E9" s="246">
        <v>0.05</v>
      </c>
      <c r="F9" s="234"/>
      <c r="G9" s="234"/>
      <c r="H9" s="179"/>
    </row>
    <row r="10" spans="1:13" x14ac:dyDescent="0.2">
      <c r="B10" s="245" t="s">
        <v>165</v>
      </c>
      <c r="C10" s="247" t="s">
        <v>166</v>
      </c>
      <c r="D10" s="234"/>
      <c r="E10" s="234">
        <v>1</v>
      </c>
      <c r="F10" s="234"/>
      <c r="H10" s="179"/>
      <c r="M10" s="248"/>
    </row>
    <row r="11" spans="1:13" x14ac:dyDescent="0.2">
      <c r="B11" s="178"/>
      <c r="C11" s="247" t="s">
        <v>167</v>
      </c>
      <c r="D11" s="234"/>
      <c r="E11" s="234">
        <v>2</v>
      </c>
      <c r="F11" s="234"/>
      <c r="H11" s="179"/>
      <c r="M11" s="248"/>
    </row>
    <row r="12" spans="1:13" x14ac:dyDescent="0.2">
      <c r="B12" s="178"/>
      <c r="C12" s="247" t="s">
        <v>168</v>
      </c>
      <c r="D12" s="234"/>
      <c r="E12" s="234">
        <v>3</v>
      </c>
      <c r="F12" s="234"/>
      <c r="H12" s="179"/>
      <c r="I12" t="s">
        <v>169</v>
      </c>
      <c r="M12" s="248"/>
    </row>
    <row r="13" spans="1:13" x14ac:dyDescent="0.2">
      <c r="B13" s="245" t="s">
        <v>170</v>
      </c>
      <c r="C13" s="234"/>
      <c r="D13" s="234"/>
      <c r="E13" s="304">
        <v>0.3</v>
      </c>
      <c r="F13" s="357" t="s">
        <v>171</v>
      </c>
      <c r="G13" s="357"/>
      <c r="H13" s="358"/>
      <c r="M13" s="248"/>
    </row>
    <row r="14" spans="1:13" s="249" customFormat="1" ht="22.5" x14ac:dyDescent="0.2">
      <c r="B14" s="250" t="s">
        <v>172</v>
      </c>
      <c r="C14" s="251" t="s">
        <v>173</v>
      </c>
      <c r="D14" s="252"/>
      <c r="E14" s="305">
        <v>0.2</v>
      </c>
      <c r="F14" s="359" t="s">
        <v>174</v>
      </c>
      <c r="G14" s="359"/>
      <c r="H14" s="360"/>
      <c r="M14" s="248"/>
    </row>
    <row r="15" spans="1:13" s="249" customFormat="1" x14ac:dyDescent="0.2">
      <c r="A15" s="239" t="s">
        <v>161</v>
      </c>
      <c r="B15" s="361" t="s">
        <v>175</v>
      </c>
      <c r="C15" s="253" t="s">
        <v>176</v>
      </c>
      <c r="D15" s="306">
        <v>0.5</v>
      </c>
      <c r="E15" s="254">
        <f>IF(D15=0.5,10,IF(D15=1,20,IF(D15=0,0)))</f>
        <v>10</v>
      </c>
      <c r="F15" s="363" t="s">
        <v>177</v>
      </c>
      <c r="G15" s="363"/>
      <c r="H15" s="364"/>
      <c r="M15" s="248"/>
    </row>
    <row r="16" spans="1:13" ht="13.5" thickBot="1" x14ac:dyDescent="0.25">
      <c r="A16" s="239" t="s">
        <v>161</v>
      </c>
      <c r="B16" s="362"/>
      <c r="C16" s="255" t="s">
        <v>178</v>
      </c>
      <c r="D16" s="307">
        <v>0.5</v>
      </c>
      <c r="E16" s="256">
        <f>IF(D16=0.5,10,IF(D16=1,20,IF(D16=0,0)))</f>
        <v>10</v>
      </c>
      <c r="F16" s="365" t="s">
        <v>179</v>
      </c>
      <c r="G16" s="365"/>
      <c r="H16" s="366"/>
      <c r="M16" s="248"/>
    </row>
    <row r="17" spans="1:13" ht="25.5" hidden="1" x14ac:dyDescent="0.2">
      <c r="B17" s="345" t="s">
        <v>180</v>
      </c>
      <c r="C17" s="346"/>
      <c r="D17" s="347"/>
      <c r="E17" s="257" t="s">
        <v>181</v>
      </c>
      <c r="F17" s="258" t="s">
        <v>182</v>
      </c>
      <c r="G17" s="258" t="s">
        <v>183</v>
      </c>
      <c r="H17" s="259" t="s">
        <v>184</v>
      </c>
      <c r="I17" s="260" t="s">
        <v>57</v>
      </c>
    </row>
    <row r="18" spans="1:13" ht="13.5" hidden="1" thickBot="1" x14ac:dyDescent="0.25">
      <c r="B18" s="182" t="s">
        <v>185</v>
      </c>
      <c r="C18" s="261"/>
      <c r="D18" s="261" t="s">
        <v>186</v>
      </c>
      <c r="E18" s="262"/>
      <c r="F18" s="262" t="s">
        <v>187</v>
      </c>
      <c r="G18" s="263" t="s">
        <v>188</v>
      </c>
      <c r="H18" s="264"/>
      <c r="I18" s="262"/>
    </row>
    <row r="19" spans="1:13" ht="26.25" hidden="1" thickBot="1" x14ac:dyDescent="0.25">
      <c r="A19" s="265" t="s">
        <v>189</v>
      </c>
      <c r="B19" s="266">
        <v>0.2</v>
      </c>
      <c r="C19" s="267"/>
      <c r="D19" s="267">
        <v>0.05</v>
      </c>
      <c r="E19" s="266">
        <v>0.2</v>
      </c>
      <c r="F19" s="266">
        <v>0.2</v>
      </c>
      <c r="G19" s="268">
        <v>0.4</v>
      </c>
      <c r="H19" s="266">
        <v>0.01</v>
      </c>
      <c r="I19" s="266">
        <f>H19+G19+F19+E19+D19+B19</f>
        <v>1.06</v>
      </c>
    </row>
    <row r="20" spans="1:13" ht="26.25" hidden="1" thickBot="1" x14ac:dyDescent="0.25">
      <c r="A20" s="269" t="s">
        <v>189</v>
      </c>
      <c r="B20" s="270">
        <v>0.2</v>
      </c>
      <c r="C20" s="271"/>
      <c r="D20" s="271">
        <v>0.05</v>
      </c>
      <c r="E20" s="270">
        <v>0.2</v>
      </c>
      <c r="F20" s="270">
        <v>0.2</v>
      </c>
      <c r="G20" s="272">
        <v>0.35</v>
      </c>
      <c r="H20" s="270">
        <v>0.01</v>
      </c>
      <c r="I20" s="270">
        <f>H20+G20+F20+E20+D20+B20</f>
        <v>1.01</v>
      </c>
    </row>
    <row r="21" spans="1:13" x14ac:dyDescent="0.2">
      <c r="E21" s="273"/>
    </row>
    <row r="22" spans="1:13" x14ac:dyDescent="0.2">
      <c r="A22" s="237"/>
      <c r="B22" s="238"/>
      <c r="C22" s="238"/>
      <c r="D22" s="274"/>
      <c r="G22" s="237"/>
    </row>
    <row r="23" spans="1:13" ht="13.5" thickBot="1" x14ac:dyDescent="0.25"/>
    <row r="24" spans="1:13" ht="26.25" thickBot="1" x14ac:dyDescent="0.25">
      <c r="C24" s="348" t="s">
        <v>190</v>
      </c>
      <c r="D24" s="349"/>
      <c r="E24" s="350" t="s">
        <v>165</v>
      </c>
      <c r="F24" s="352" t="s">
        <v>191</v>
      </c>
      <c r="G24" s="275" t="s">
        <v>192</v>
      </c>
      <c r="H24" s="276"/>
      <c r="I24" s="350" t="s">
        <v>172</v>
      </c>
      <c r="J24" s="354" t="s">
        <v>193</v>
      </c>
      <c r="K24" s="309" t="s">
        <v>202</v>
      </c>
    </row>
    <row r="25" spans="1:13" ht="13.5" thickBot="1" x14ac:dyDescent="0.25">
      <c r="C25" s="277" t="s">
        <v>194</v>
      </c>
      <c r="D25" s="278" t="s">
        <v>195</v>
      </c>
      <c r="E25" s="351"/>
      <c r="F25" s="353"/>
      <c r="G25" s="279" t="s">
        <v>196</v>
      </c>
      <c r="H25" s="280" t="s">
        <v>165</v>
      </c>
      <c r="I25" s="351"/>
      <c r="J25" s="355"/>
      <c r="K25" s="310"/>
    </row>
    <row r="26" spans="1:13" s="21" customFormat="1" ht="39.75" thickBot="1" x14ac:dyDescent="0.3">
      <c r="A26" s="281" t="s">
        <v>197</v>
      </c>
      <c r="B26" s="282">
        <f>SUM(B3+surfaces!C11+surfaces!C23)</f>
        <v>0</v>
      </c>
      <c r="C26" s="283">
        <f>B26*E8</f>
        <v>0</v>
      </c>
      <c r="D26" s="284">
        <f>B26*E9</f>
        <v>0</v>
      </c>
      <c r="E26" s="285">
        <v>1</v>
      </c>
      <c r="F26" s="286">
        <f>B26*E13</f>
        <v>0</v>
      </c>
      <c r="G26" s="283">
        <f>B26*E15/100</f>
        <v>0</v>
      </c>
      <c r="H26" s="284">
        <f>B26*E16/100</f>
        <v>0</v>
      </c>
      <c r="I26" s="308">
        <v>1</v>
      </c>
      <c r="J26" s="287">
        <v>0</v>
      </c>
      <c r="K26" s="311">
        <f>SUM(C26:J26)</f>
        <v>2</v>
      </c>
      <c r="M26" s="21" t="s">
        <v>169</v>
      </c>
    </row>
    <row r="27" spans="1:13" s="293" customFormat="1" x14ac:dyDescent="0.2">
      <c r="A27" s="288"/>
      <c r="B27" s="289"/>
      <c r="C27" s="290"/>
      <c r="D27" s="291"/>
      <c r="E27" s="291"/>
      <c r="F27" s="291"/>
      <c r="G27" s="291"/>
      <c r="H27" s="291"/>
      <c r="I27" s="291"/>
      <c r="J27" s="292"/>
    </row>
    <row r="28" spans="1:13" s="299" customFormat="1" ht="13.5" thickBot="1" x14ac:dyDescent="0.25">
      <c r="A28" s="294" t="s">
        <v>198</v>
      </c>
      <c r="B28" s="295">
        <f>C28+D28+E28+F28+G28+H28+I28+J28</f>
        <v>0</v>
      </c>
      <c r="C28" s="296">
        <f>C26*B26/100</f>
        <v>0</v>
      </c>
      <c r="D28" s="295">
        <f>D26*B26/100</f>
        <v>0</v>
      </c>
      <c r="E28" s="296">
        <f>E26*B26/100</f>
        <v>0</v>
      </c>
      <c r="F28" s="297">
        <f>F26*B26/100</f>
        <v>0</v>
      </c>
      <c r="G28" s="296">
        <f>G26*B26/100</f>
        <v>0</v>
      </c>
      <c r="H28" s="295">
        <f>H26*B26/100</f>
        <v>0</v>
      </c>
      <c r="I28" s="298">
        <f>I26*B26/100</f>
        <v>0</v>
      </c>
      <c r="J28" s="297"/>
    </row>
    <row r="29" spans="1:13" x14ac:dyDescent="0.2">
      <c r="A29" s="300"/>
      <c r="B29" s="301"/>
      <c r="C29" s="301"/>
      <c r="D29" s="302"/>
      <c r="E29" s="301"/>
      <c r="F29" s="302"/>
      <c r="G29" s="302"/>
      <c r="H29" s="302"/>
      <c r="I29" s="302"/>
      <c r="J29" s="302"/>
    </row>
    <row r="30" spans="1:13" x14ac:dyDescent="0.2">
      <c r="A30" s="300"/>
      <c r="B30" s="301"/>
      <c r="C30" s="301"/>
      <c r="D30" s="302"/>
      <c r="E30" s="303"/>
      <c r="F30" s="302"/>
      <c r="G30" s="303"/>
      <c r="H30" s="302"/>
      <c r="I30" s="303"/>
      <c r="J30" s="303"/>
    </row>
    <row r="31" spans="1:13" x14ac:dyDescent="0.2">
      <c r="A31" s="300"/>
      <c r="B31" s="301"/>
      <c r="C31" s="301"/>
      <c r="D31" s="302"/>
      <c r="E31" s="303"/>
      <c r="F31" s="302"/>
      <c r="G31" s="303"/>
      <c r="H31" s="302"/>
      <c r="I31" s="303"/>
      <c r="J31" s="303"/>
    </row>
  </sheetData>
  <mergeCells count="13">
    <mergeCell ref="I3:K4"/>
    <mergeCell ref="B17:D17"/>
    <mergeCell ref="C24:D24"/>
    <mergeCell ref="E24:E25"/>
    <mergeCell ref="F24:F25"/>
    <mergeCell ref="I24:I25"/>
    <mergeCell ref="J24:J25"/>
    <mergeCell ref="I5:K6"/>
    <mergeCell ref="F13:H13"/>
    <mergeCell ref="F14:H14"/>
    <mergeCell ref="B15:B16"/>
    <mergeCell ref="F15:H15"/>
    <mergeCell ref="F16:H1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2</vt:i4>
      </vt:variant>
    </vt:vector>
  </HeadingPairs>
  <TitlesOfParts>
    <vt:vector size="8" baseType="lpstr">
      <vt:lpstr>PLUS PLAI MIXTE CN</vt:lpstr>
      <vt:lpstr>Surfaces PLUS</vt:lpstr>
      <vt:lpstr>Surfaces PLAI</vt:lpstr>
      <vt:lpstr>surfaces</vt:lpstr>
      <vt:lpstr>plan de financement</vt:lpstr>
      <vt:lpstr>CALCUL CONTINGENT</vt:lpstr>
      <vt:lpstr>su</vt:lpstr>
      <vt:lpstr>'PLUS PLAI MIXTE CN'!Zone_d_impression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cferrandis</dc:creator>
  <cp:lastModifiedBy>PERETTI Frédérique</cp:lastModifiedBy>
  <cp:lastPrinted>2018-11-21T14:02:53Z</cp:lastPrinted>
  <dcterms:created xsi:type="dcterms:W3CDTF">2012-09-21T13:44:49Z</dcterms:created>
  <dcterms:modified xsi:type="dcterms:W3CDTF">2022-04-25T07:33:10Z</dcterms:modified>
</cp:coreProperties>
</file>